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Я\Кассовый план\2019 год\"/>
    </mc:Choice>
  </mc:AlternateContent>
  <bookViews>
    <workbookView xWindow="0" yWindow="0" windowWidth="16380" windowHeight="8190" tabRatio="988"/>
  </bookViews>
  <sheets>
    <sheet name="приложение 1 кассовый план" sheetId="1" r:id="rId1"/>
  </sheets>
  <definedNames>
    <definedName name="Print_Area_0" localSheetId="0">'приложение 1 кассовый план'!$A$1:$T$75</definedName>
    <definedName name="_xlnm.Print_Area" localSheetId="0">'приложение 1 кассовый план'!$A$1:$T$75</definedName>
  </definedNames>
  <calcPr calcId="152511" iterateDelta="1E-4"/>
</workbook>
</file>

<file path=xl/calcChain.xml><?xml version="1.0" encoding="utf-8"?>
<calcChain xmlns="http://schemas.openxmlformats.org/spreadsheetml/2006/main">
  <c r="D13" i="1" l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D43" i="1" s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3" i="1"/>
  <c r="H64" i="1"/>
  <c r="H65" i="1"/>
  <c r="H66" i="1"/>
  <c r="H67" i="1"/>
  <c r="H68" i="1"/>
  <c r="H69" i="1"/>
  <c r="H70" i="1"/>
  <c r="H15" i="1"/>
  <c r="G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3" i="1"/>
  <c r="T64" i="1"/>
  <c r="T65" i="1"/>
  <c r="T66" i="1"/>
  <c r="T67" i="1"/>
  <c r="T68" i="1"/>
  <c r="T69" i="1"/>
  <c r="T70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3" i="1"/>
  <c r="P64" i="1"/>
  <c r="P65" i="1"/>
  <c r="P66" i="1"/>
  <c r="P67" i="1"/>
  <c r="P68" i="1"/>
  <c r="P69" i="1"/>
  <c r="P70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15" i="1"/>
  <c r="D33" i="1"/>
  <c r="R15" i="1"/>
  <c r="S15" i="1"/>
  <c r="T15" i="1" s="1"/>
  <c r="Q15" i="1"/>
  <c r="N15" i="1"/>
  <c r="P15" i="1" s="1"/>
  <c r="O15" i="1"/>
  <c r="M15" i="1"/>
  <c r="M13" i="1" s="1"/>
  <c r="J15" i="1"/>
  <c r="K15" i="1"/>
  <c r="I15" i="1"/>
  <c r="F15" i="1"/>
  <c r="E15" i="1"/>
  <c r="O13" i="1"/>
  <c r="E35" i="1"/>
  <c r="N13" i="1"/>
  <c r="J13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3" i="1"/>
  <c r="D64" i="1"/>
  <c r="D65" i="1"/>
  <c r="D66" i="1"/>
  <c r="D67" i="1"/>
  <c r="D68" i="1"/>
  <c r="D69" i="1"/>
  <c r="D70" i="1"/>
  <c r="D71" i="1"/>
  <c r="D72" i="1"/>
  <c r="D73" i="1"/>
  <c r="D74" i="1"/>
  <c r="R13" i="1"/>
  <c r="Q13" i="1"/>
  <c r="K13" i="1"/>
  <c r="I13" i="1"/>
  <c r="F13" i="1"/>
  <c r="G13" i="1"/>
  <c r="E13" i="1"/>
  <c r="H13" i="1" s="1"/>
  <c r="C71" i="1"/>
  <c r="S50" i="1"/>
  <c r="D34" i="1" l="1"/>
  <c r="D29" i="1"/>
  <c r="D32" i="1"/>
  <c r="D30" i="1"/>
  <c r="D28" i="1"/>
  <c r="D26" i="1"/>
  <c r="D31" i="1"/>
  <c r="D27" i="1"/>
  <c r="S13" i="1"/>
  <c r="T13" i="1"/>
  <c r="P13" i="1"/>
  <c r="L13" i="1"/>
  <c r="C15" i="1"/>
  <c r="D25" i="1" l="1"/>
  <c r="D75" i="1"/>
  <c r="S67" i="1"/>
  <c r="R67" i="1"/>
  <c r="Q67" i="1"/>
  <c r="O67" i="1"/>
  <c r="N67" i="1"/>
  <c r="M67" i="1"/>
  <c r="K67" i="1"/>
  <c r="J67" i="1"/>
  <c r="I67" i="1"/>
  <c r="G67" i="1"/>
  <c r="F67" i="1"/>
  <c r="E67" i="1"/>
  <c r="C67" i="1"/>
  <c r="S63" i="1"/>
  <c r="R63" i="1"/>
  <c r="Q63" i="1"/>
  <c r="O63" i="1"/>
  <c r="N63" i="1"/>
  <c r="M63" i="1"/>
  <c r="K63" i="1"/>
  <c r="J63" i="1"/>
  <c r="I63" i="1"/>
  <c r="G63" i="1"/>
  <c r="F63" i="1"/>
  <c r="E63" i="1"/>
  <c r="C63" i="1"/>
  <c r="S45" i="1"/>
  <c r="S44" i="1" s="1"/>
  <c r="R50" i="1"/>
  <c r="R45" i="1" s="1"/>
  <c r="R44" i="1" s="1"/>
  <c r="Q50" i="1"/>
  <c r="Q45" i="1" s="1"/>
  <c r="Q44" i="1" s="1"/>
  <c r="O50" i="1"/>
  <c r="O45" i="1" s="1"/>
  <c r="N50" i="1"/>
  <c r="N45" i="1" s="1"/>
  <c r="N44" i="1" s="1"/>
  <c r="M50" i="1"/>
  <c r="M45" i="1" s="1"/>
  <c r="K50" i="1"/>
  <c r="K45" i="1" s="1"/>
  <c r="K44" i="1" s="1"/>
  <c r="J50" i="1"/>
  <c r="J45" i="1" s="1"/>
  <c r="J44" i="1" s="1"/>
  <c r="I50" i="1"/>
  <c r="I45" i="1" s="1"/>
  <c r="I44" i="1" s="1"/>
  <c r="G50" i="1"/>
  <c r="G45" i="1" s="1"/>
  <c r="G44" i="1" s="1"/>
  <c r="F50" i="1"/>
  <c r="F45" i="1" s="1"/>
  <c r="F44" i="1" s="1"/>
  <c r="E50" i="1"/>
  <c r="C50" i="1"/>
  <c r="C45" i="1" s="1"/>
  <c r="C44" i="1" s="1"/>
  <c r="S39" i="1"/>
  <c r="R39" i="1"/>
  <c r="Q39" i="1"/>
  <c r="O39" i="1"/>
  <c r="N39" i="1"/>
  <c r="M39" i="1"/>
  <c r="K39" i="1"/>
  <c r="J39" i="1"/>
  <c r="I39" i="1"/>
  <c r="G39" i="1"/>
  <c r="F39" i="1"/>
  <c r="E39" i="1"/>
  <c r="S36" i="1"/>
  <c r="R36" i="1"/>
  <c r="Q36" i="1"/>
  <c r="O36" i="1"/>
  <c r="N36" i="1"/>
  <c r="M36" i="1"/>
  <c r="M35" i="1" s="1"/>
  <c r="K36" i="1"/>
  <c r="J36" i="1"/>
  <c r="I36" i="1"/>
  <c r="G36" i="1"/>
  <c r="G35" i="1" s="1"/>
  <c r="F36" i="1"/>
  <c r="F35" i="1" s="1"/>
  <c r="E36" i="1"/>
  <c r="D24" i="1" l="1"/>
  <c r="Q35" i="1"/>
  <c r="K35" i="1"/>
  <c r="K61" i="1" s="1"/>
  <c r="K71" i="1" s="1"/>
  <c r="I35" i="1"/>
  <c r="I61" i="1" s="1"/>
  <c r="I71" i="1" s="1"/>
  <c r="C36" i="1"/>
  <c r="Q61" i="1"/>
  <c r="Q71" i="1" s="1"/>
  <c r="S35" i="1"/>
  <c r="S61" i="1" s="1"/>
  <c r="S71" i="1" s="1"/>
  <c r="O35" i="1"/>
  <c r="M44" i="1"/>
  <c r="O44" i="1"/>
  <c r="G61" i="1"/>
  <c r="G71" i="1" s="1"/>
  <c r="F61" i="1"/>
  <c r="J35" i="1"/>
  <c r="J61" i="1" s="1"/>
  <c r="N35" i="1"/>
  <c r="N61" i="1" s="1"/>
  <c r="R35" i="1"/>
  <c r="R61" i="1" s="1"/>
  <c r="C39" i="1"/>
  <c r="E45" i="1"/>
  <c r="E44" i="1" s="1"/>
  <c r="D23" i="1" l="1"/>
  <c r="R71" i="1"/>
  <c r="N71" i="1"/>
  <c r="J71" i="1"/>
  <c r="F71" i="1"/>
  <c r="E61" i="1"/>
  <c r="C35" i="1"/>
  <c r="C13" i="1" s="1"/>
  <c r="O61" i="1"/>
  <c r="O71" i="1" s="1"/>
  <c r="M61" i="1"/>
  <c r="M71" i="1" s="1"/>
  <c r="E73" i="1"/>
  <c r="E74" i="1" s="1"/>
  <c r="E62" i="1" s="1"/>
  <c r="E71" i="1" l="1"/>
  <c r="H61" i="1"/>
  <c r="D22" i="1"/>
  <c r="D61" i="1"/>
  <c r="C61" i="1"/>
  <c r="F72" i="1"/>
  <c r="D21" i="1" l="1"/>
  <c r="F73" i="1"/>
  <c r="G72" i="1" s="1"/>
  <c r="G73" i="1" s="1"/>
  <c r="I72" i="1" s="1"/>
  <c r="I73" i="1" s="1"/>
  <c r="D20" i="1" l="1"/>
  <c r="F74" i="1"/>
  <c r="F62" i="1" s="1"/>
  <c r="H62" i="1" s="1"/>
  <c r="G74" i="1"/>
  <c r="G62" i="1" s="1"/>
  <c r="J72" i="1"/>
  <c r="J73" i="1" s="1"/>
  <c r="D19" i="1" l="1"/>
  <c r="I74" i="1"/>
  <c r="I62" i="1" s="1"/>
  <c r="K72" i="1"/>
  <c r="K73" i="1" s="1"/>
  <c r="D18" i="1" l="1"/>
  <c r="J74" i="1"/>
  <c r="J62" i="1" s="1"/>
  <c r="M72" i="1"/>
  <c r="M73" i="1" s="1"/>
  <c r="D17" i="1" l="1"/>
  <c r="N72" i="1"/>
  <c r="N73" i="1" s="1"/>
  <c r="K74" i="1"/>
  <c r="K62" i="1" s="1"/>
  <c r="L62" i="1" s="1"/>
  <c r="D15" i="1" l="1"/>
  <c r="D16" i="1"/>
  <c r="M74" i="1"/>
  <c r="M62" i="1" s="1"/>
  <c r="O72" i="1"/>
  <c r="O73" i="1" s="1"/>
  <c r="Q72" i="1" l="1"/>
  <c r="Q73" i="1" s="1"/>
  <c r="N74" i="1"/>
  <c r="N62" i="1" s="1"/>
  <c r="O74" i="1" l="1"/>
  <c r="O62" i="1" s="1"/>
  <c r="P62" i="1" s="1"/>
  <c r="R72" i="1"/>
  <c r="R73" i="1" s="1"/>
  <c r="S72" i="1" l="1"/>
  <c r="S73" i="1" s="1"/>
  <c r="Q74" i="1"/>
  <c r="Q62" i="1" s="1"/>
  <c r="S74" i="1" l="1"/>
  <c r="S62" i="1" s="1"/>
  <c r="R74" i="1"/>
  <c r="R62" i="1" s="1"/>
  <c r="T62" i="1" l="1"/>
  <c r="D62" i="1"/>
</calcChain>
</file>

<file path=xl/sharedStrings.xml><?xml version="1.0" encoding="utf-8"?>
<sst xmlns="http://schemas.openxmlformats.org/spreadsheetml/2006/main" count="109" uniqueCount="107">
  <si>
    <t>Зав.финансовым отделом</t>
  </si>
  <si>
    <t>________________В.П.Тарасова</t>
  </si>
  <si>
    <t>Периодичность:ежемесячная</t>
  </si>
  <si>
    <t>Единица измерения: тыс. рублей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</si>
  <si>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</si>
  <si>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</si>
  <si>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</si>
  <si>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</si>
  <si>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</si>
  <si>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за I квартал</t>
  </si>
  <si>
    <t>II квартал</t>
  </si>
  <si>
    <t>Итого за II квартал</t>
  </si>
  <si>
    <t>III квартал</t>
  </si>
  <si>
    <t>Итого за III квартал</t>
  </si>
  <si>
    <t>IV квартал</t>
  </si>
  <si>
    <t>Итого за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</si>
  <si>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</si>
  <si>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</si>
  <si>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</si>
  <si>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</si>
  <si>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</si>
  <si>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</si>
  <si>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</si>
  <si>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</si>
  <si>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</si>
  <si>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</si>
  <si>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</si>
  <si>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</si>
  <si>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ДОХОДАМ-ВСЕГО</t>
  </si>
  <si>
    <t>0100</t>
  </si>
  <si>
    <t>в том числе:</t>
  </si>
  <si>
    <t>налоговые и неналоговые доходы</t>
  </si>
  <si>
    <t>0110</t>
  </si>
  <si>
    <t>налог на доходы физических лиц</t>
  </si>
  <si>
    <t>акцизы по подакцизным товарам</t>
  </si>
  <si>
    <t>единый сельскохозяйственный налог</t>
  </si>
  <si>
    <t>налог на имушество физических лиц</t>
  </si>
  <si>
    <t>земельный налог с организаций</t>
  </si>
  <si>
    <t>земельный налог с физических лиц</t>
  </si>
  <si>
    <t>доходы в виде арендной платы  за земельные участки,государственная собственность на которые не разграничена</t>
  </si>
  <si>
    <t>доходы в виде арендной платы  за земельные участки,находящиеся в муниципальной собственности</t>
  </si>
  <si>
    <t>доходы от сдачи имущества в аренду</t>
  </si>
  <si>
    <t>доходы от перечисления части прибыли МУП</t>
  </si>
  <si>
    <t>плата за найм</t>
  </si>
  <si>
    <t>доходы от продажи земельных участков, находящиеся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</si>
  <si>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</si>
  <si>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штрафы,санкции,возмещении ущерба</t>
  </si>
  <si>
    <t>безвозмездные поступления</t>
  </si>
  <si>
    <t>0120</t>
  </si>
  <si>
    <t>поступления средств из областного бюджета, в т.ч.</t>
  </si>
  <si>
    <t>субсидии</t>
  </si>
  <si>
    <t>субвенции</t>
  </si>
  <si>
    <t>поступления средств из районного бюджета, в т.ч.</t>
  </si>
  <si>
    <t>дотации</t>
  </si>
  <si>
    <t>иные межбюджетные трансферты</t>
  </si>
  <si>
    <t>прочие безвозмездные поступления</t>
  </si>
  <si>
    <t>КАССОВЫЕ ВЫПЛАТЫ ПО РАСХОДАМ-ВСЕГО</t>
  </si>
  <si>
    <t>0200</t>
  </si>
  <si>
    <t>в том числе по разделам:</t>
  </si>
  <si>
    <t>0100 "Общегосударственные вопросы"</t>
  </si>
  <si>
    <t>0200 "Национальная оборона"</t>
  </si>
  <si>
    <t>0300 "Национальная безопасность и правоохранительная деятельность"</t>
  </si>
  <si>
    <t>0400 "Национальная экономика"</t>
  </si>
  <si>
    <t>0500, в том числе: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</si>
  <si>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</si>
  <si>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</si>
  <si>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</si>
  <si>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</si>
  <si>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0707 "Образование"</t>
  </si>
  <si>
    <t>0800 "Культура,кинематография"</t>
  </si>
  <si>
    <t>1000 "Социальная политика"</t>
  </si>
  <si>
    <t>1100 "Физическая культура и спорт"</t>
  </si>
  <si>
    <t>1200 "Средства массовой информации"</t>
  </si>
  <si>
    <t>1300 "Обслуживание государственного и муниципального долга"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</si>
  <si>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</si>
  <si>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</si>
  <si>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</si>
  <si>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</si>
  <si>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бюджета-всего</t>
  </si>
  <si>
    <t>0500</t>
  </si>
  <si>
    <t>-получение кредитов от кредитных организаций</t>
  </si>
  <si>
    <t>0510</t>
  </si>
  <si>
    <t>-получение бюджетных кредитов</t>
  </si>
  <si>
    <t>0520</t>
  </si>
  <si>
    <t>Кассовые выплаты по источникам финансирования дефицита бюджета-всего</t>
  </si>
  <si>
    <t>0600</t>
  </si>
  <si>
    <t>-погашение кредитов от кредитных организаций</t>
  </si>
  <si>
    <t>0610</t>
  </si>
  <si>
    <t>- погашение бюджетных кредитов</t>
  </si>
  <si>
    <t>0620</t>
  </si>
  <si>
    <t>РЕЗУЛЬТАТ ОПЕРАЦИЙ (без операций по управлению средствами на едином счете бюджета) (ст.0300+стр. 0500-стр.0600)</t>
  </si>
  <si>
    <t>0700</t>
  </si>
  <si>
    <t>Остатки на едином счете бюджета на начало периода (без средств от заимствования со счетов бюджетных учреждений)</t>
  </si>
  <si>
    <t>0800</t>
  </si>
  <si>
    <t>Остатки на едином счете бюджета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</si>
  <si>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</si>
  <si>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</si>
  <si>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1000</t>
  </si>
  <si>
    <t>СПРАВОЧНО: средства от заимствования со счетов бюджетных учреждений</t>
  </si>
  <si>
    <t>1100</t>
  </si>
  <si>
    <t>возврат субсидий прошлых лет</t>
  </si>
  <si>
    <t>невыясненные поступления,прочие неналоговые доходы</t>
  </si>
  <si>
    <t>доходы от реализации имущества</t>
  </si>
  <si>
    <t>плата за увеличение площади земельных участков, плата по соглашением по сервитуту</t>
  </si>
  <si>
    <t>Кассовый план исполнения бюджета муниципального образования город Лакинск на 2019 год</t>
  </si>
  <si>
    <t>доходы, поступающие в порядке возмещения расходов, понесенных в связи с эксплуатацией имущества и доходы от оказания платных услуг</t>
  </si>
  <si>
    <t>(по состоянию на "01" февраля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</si>
</sst>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wrapText="1"/>
    </xf>
    <xf numFmtId="164" fontId="3" fillId="2" borderId="9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164" fontId="3" fillId="2" borderId="4" xfId="0" applyNumberFormat="1" applyFont="1" applyFill="1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wrapText="1"/>
    </xf>
    <xf numFmtId="164" fontId="4" fillId="2" borderId="6" xfId="0" applyNumberFormat="1" applyFont="1" applyFill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view="pageBreakPreview" zoomScale="75" zoomScaleNormal="100" zoomScalePageLayoutView="75" workbookViewId="0">
      <selection activeCell="A6" sqref="A6"/>
    </sheetView>
  </sheetViews>
  <sheetFormatPr defaultRowHeight="15" x14ac:dyDescent="0.25"/>
  <cols>
    <col min="1" max="1" width="40.140625"/>
    <col min="2" max="2" width="8.7109375"/>
    <col min="3" max="3" width="11.5703125"/>
    <col min="4" max="4" width="11.140625"/>
    <col min="5" max="5" width="10.5703125"/>
    <col min="6" max="6" width="12.7109375"/>
    <col min="7" max="7" width="11"/>
    <col min="8" max="8" width="10.5703125"/>
    <col min="9" max="9" width="10.85546875"/>
    <col min="10" max="10" width="11"/>
    <col min="11" max="11" width="11.140625"/>
    <col min="12" max="12" width="11.28515625"/>
    <col min="13" max="13" width="10.85546875"/>
    <col min="14" max="14" width="11.5703125"/>
    <col min="15" max="15" width="12.28515625"/>
    <col min="16" max="16" width="12.42578125"/>
    <col min="17" max="17" width="11.42578125"/>
    <col min="18" max="18" width="11.28515625"/>
    <col min="19" max="19" width="11"/>
    <col min="20" max="20" width="12.28515625"/>
    <col min="21" max="1025" width="8.7109375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4" t="s">
        <v>0</v>
      </c>
      <c r="R1" s="34"/>
      <c r="S1" s="34"/>
      <c r="T1" s="34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4" t="s">
        <v>1</v>
      </c>
      <c r="R2" s="34"/>
      <c r="S2" s="34"/>
      <c r="T2" s="34"/>
    </row>
    <row r="3" spans="1:2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20" ht="15.75" x14ac:dyDescent="0.2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.75" x14ac:dyDescent="0.25">
      <c r="A5" s="35" t="s">
        <v>106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5.75" x14ac:dyDescent="0.25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</row>
    <row r="7" spans="1:20" ht="15.75" x14ac:dyDescent="0.25">
      <c r="A7" s="32" t="s">
        <v>2</v>
      </c>
      <c r="B7" s="32"/>
      <c r="C7" s="32"/>
      <c r="D7" s="32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20" ht="15.75" x14ac:dyDescent="0.25">
      <c r="A8" s="32" t="s">
        <v>3</v>
      </c>
      <c r="B8" s="32"/>
      <c r="C8" s="32"/>
      <c r="D8" s="3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25">
      <c r="A10" s="33" t="s">
        <v>4</v>
      </c>
      <c r="B10" s="30" t="s">
        <v>5</v>
      </c>
      <c r="C10" s="30" t="s">
        <v>6</v>
      </c>
      <c r="D10" s="30" t="s">
        <v>7</v>
      </c>
      <c r="E10" s="30" t="s">
        <v>8</v>
      </c>
      <c r="F10" s="30"/>
      <c r="G10" s="30"/>
      <c r="H10" s="30" t="s">
        <v>9</v>
      </c>
      <c r="I10" s="30" t="s">
        <v>10</v>
      </c>
      <c r="J10" s="30"/>
      <c r="K10" s="30"/>
      <c r="L10" s="30" t="s">
        <v>11</v>
      </c>
      <c r="M10" s="30" t="s">
        <v>12</v>
      </c>
      <c r="N10" s="30"/>
      <c r="O10" s="30"/>
      <c r="P10" s="30" t="s">
        <v>13</v>
      </c>
      <c r="Q10" s="30" t="s">
        <v>14</v>
      </c>
      <c r="R10" s="30"/>
      <c r="S10" s="30"/>
      <c r="T10" s="31" t="s">
        <v>15</v>
      </c>
    </row>
    <row r="11" spans="1:20" ht="39.75" customHeight="1" x14ac:dyDescent="0.25">
      <c r="A11" s="33"/>
      <c r="B11" s="30"/>
      <c r="C11" s="30"/>
      <c r="D11" s="30"/>
      <c r="E11" s="4" t="s">
        <v>16</v>
      </c>
      <c r="F11" s="4" t="s">
        <v>17</v>
      </c>
      <c r="G11" s="4" t="s">
        <v>18</v>
      </c>
      <c r="H11" s="30"/>
      <c r="I11" s="4" t="s">
        <v>19</v>
      </c>
      <c r="J11" s="4" t="s">
        <v>20</v>
      </c>
      <c r="K11" s="4" t="s">
        <v>21</v>
      </c>
      <c r="L11" s="30"/>
      <c r="M11" s="4" t="s">
        <v>22</v>
      </c>
      <c r="N11" s="4" t="s">
        <v>23</v>
      </c>
      <c r="O11" s="4" t="s">
        <v>24</v>
      </c>
      <c r="P11" s="30"/>
      <c r="Q11" s="4" t="s">
        <v>25</v>
      </c>
      <c r="R11" s="4" t="s">
        <v>26</v>
      </c>
      <c r="S11" s="4" t="s">
        <v>27</v>
      </c>
      <c r="T11" s="31"/>
    </row>
    <row r="12" spans="1:20" ht="15.75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7">
        <v>20</v>
      </c>
    </row>
    <row r="13" spans="1:20" ht="48" customHeight="1" x14ac:dyDescent="0.25">
      <c r="A13" s="8" t="s">
        <v>28</v>
      </c>
      <c r="B13" s="9" t="s">
        <v>29</v>
      </c>
      <c r="C13" s="10">
        <f>C15+C35</f>
        <v>74671.3</v>
      </c>
      <c r="D13" s="10">
        <f>H13+L13+P13+T13</f>
        <v>74658.299999999988</v>
      </c>
      <c r="E13" s="11">
        <f>E15+E35+E43</f>
        <v>5103.2</v>
      </c>
      <c r="F13" s="11">
        <f t="shared" ref="F13:G13" si="0">F15+F35+F43</f>
        <v>5073.8</v>
      </c>
      <c r="G13" s="11">
        <f t="shared" si="0"/>
        <v>4222.8999999999996</v>
      </c>
      <c r="H13" s="10">
        <f>E13+F13+G13</f>
        <v>14399.9</v>
      </c>
      <c r="I13" s="11">
        <f>I15+I35</f>
        <v>5428.7</v>
      </c>
      <c r="J13" s="11">
        <f t="shared" ref="J13:K13" si="1">J15+J35</f>
        <v>5535.4</v>
      </c>
      <c r="K13" s="11">
        <f t="shared" si="1"/>
        <v>4699.7</v>
      </c>
      <c r="L13" s="10">
        <f>I13+J13+K13</f>
        <v>15663.8</v>
      </c>
      <c r="M13" s="11">
        <f>M15+M35</f>
        <v>16434.099999999999</v>
      </c>
      <c r="N13" s="11">
        <f t="shared" ref="N13:O13" si="2">N15+N35</f>
        <v>3215.7</v>
      </c>
      <c r="O13" s="11">
        <f t="shared" si="2"/>
        <v>4040.7</v>
      </c>
      <c r="P13" s="10">
        <f>M13+N13+O13</f>
        <v>23690.5</v>
      </c>
      <c r="Q13" s="11">
        <f>Q15+Q35</f>
        <v>6186.1</v>
      </c>
      <c r="R13" s="11">
        <f t="shared" ref="R13:S13" si="3">R15+R35</f>
        <v>8167.9</v>
      </c>
      <c r="S13" s="11">
        <f t="shared" si="3"/>
        <v>6550.1</v>
      </c>
      <c r="T13" s="12">
        <f>Q13+R13+S13</f>
        <v>20904.099999999999</v>
      </c>
    </row>
    <row r="14" spans="1:20" ht="13.5" customHeight="1" x14ac:dyDescent="0.25">
      <c r="A14" s="13" t="s">
        <v>30</v>
      </c>
      <c r="B14" s="14"/>
      <c r="C14" s="15"/>
      <c r="D14" s="15"/>
      <c r="E14" s="16"/>
      <c r="F14" s="16"/>
      <c r="G14" s="16"/>
      <c r="H14" s="15"/>
      <c r="I14" s="16"/>
      <c r="J14" s="16"/>
      <c r="K14" s="16"/>
      <c r="L14" s="15"/>
      <c r="M14" s="16"/>
      <c r="N14" s="16"/>
      <c r="O14" s="16"/>
      <c r="P14" s="15"/>
      <c r="Q14" s="16"/>
      <c r="R14" s="16"/>
      <c r="S14" s="16"/>
      <c r="T14" s="17"/>
    </row>
    <row r="15" spans="1:20" ht="31.5" customHeight="1" x14ac:dyDescent="0.25">
      <c r="A15" s="18" t="s">
        <v>31</v>
      </c>
      <c r="B15" s="19" t="s">
        <v>32</v>
      </c>
      <c r="C15" s="15">
        <f>C16+C17+C18+C19+C20+C21+C22+C23+C24+C26+C27+C30+C31+C32+C33+C25+C28+C29+C34</f>
        <v>60816.200000000004</v>
      </c>
      <c r="D15" s="15">
        <f>H15+L15+P15+T15</f>
        <v>60816.2</v>
      </c>
      <c r="E15" s="20">
        <f>E16+E17+E18+E19+E20+E21+E22+E23+E24+E25+E26+E27+E29+E30+E31+E32+E33+E34</f>
        <v>3948.3999999999996</v>
      </c>
      <c r="F15" s="20">
        <f t="shared" ref="F15" si="4">F16+F17+F18+F19+F20+F21+F22+F23+F24+F25+F26+F27+F29+F30+F31+F32+F33+F34</f>
        <v>4478.8</v>
      </c>
      <c r="G15" s="20">
        <f>G16+G17+G18+G19+G20+G21+G22+G23+G24+G25+G26+G27+G29+G30+G31+G32+G33+G34</f>
        <v>3626.9</v>
      </c>
      <c r="H15" s="15">
        <f>E15+F15+G15</f>
        <v>12054.1</v>
      </c>
      <c r="I15" s="20">
        <f>I16+I17+I18+I19+I20+I21+I22+I23+I24+I25+I26+I27+I29+I30+I31+I32+I33+I34</f>
        <v>4533.2</v>
      </c>
      <c r="J15" s="20">
        <f t="shared" ref="J15:K15" si="5">J16+J17+J18+J19+J20+J21+J22+J23+J24+J25+J26+J27+J29+J30+J31+J32+J33+J34</f>
        <v>4835.3999999999996</v>
      </c>
      <c r="K15" s="20">
        <f t="shared" si="5"/>
        <v>3913.7</v>
      </c>
      <c r="L15" s="15">
        <f>I15+J15+K15</f>
        <v>13282.3</v>
      </c>
      <c r="M15" s="20">
        <f>M16+M17+M18+M19+M20+M21+M22+M23+M24+M25+M26+M27+M29+M30+M31+M32+M33+M34</f>
        <v>11305.8</v>
      </c>
      <c r="N15" s="20">
        <f t="shared" ref="N15:O15" si="6">N16+N17+N18+N19+N20+N21+N22+N23+N24+N25+N26+N27+N29+N30+N31+N32+N33+N34</f>
        <v>2516</v>
      </c>
      <c r="O15" s="20">
        <f t="shared" si="6"/>
        <v>3042</v>
      </c>
      <c r="P15" s="15">
        <f>M15+N15+O15</f>
        <v>16863.8</v>
      </c>
      <c r="Q15" s="20">
        <f>Q16+Q17+Q18+Q19+Q20+Q21+Q22+Q23+Q24+Q25+Q26+Q27+Q29+Q30+Q31+Q32+Q33+Q34</f>
        <v>5298</v>
      </c>
      <c r="R15" s="20">
        <f t="shared" ref="R15:S15" si="7">R16+R17+R18+R19+R20+R21+R22+R23+R24+R25+R26+R27+R29+R30+R31+R32+R33+R34</f>
        <v>7467.9</v>
      </c>
      <c r="S15" s="20">
        <f t="shared" si="7"/>
        <v>5850.1</v>
      </c>
      <c r="T15" s="17">
        <f>Q15+R15+S15</f>
        <v>18616</v>
      </c>
    </row>
    <row r="16" spans="1:20" ht="22.5" customHeight="1" x14ac:dyDescent="0.25">
      <c r="A16" s="13" t="s">
        <v>33</v>
      </c>
      <c r="B16" s="14"/>
      <c r="C16" s="15">
        <v>13305.3</v>
      </c>
      <c r="D16" s="15">
        <f>H16+L16+P16+T16</f>
        <v>13305.3</v>
      </c>
      <c r="E16" s="21">
        <v>981.2</v>
      </c>
      <c r="F16" s="21">
        <v>1277</v>
      </c>
      <c r="G16" s="21">
        <v>1075.0999999999999</v>
      </c>
      <c r="H16" s="15">
        <f t="shared" ref="H16:H70" si="8">E16+F16+G16</f>
        <v>3333.2999999999997</v>
      </c>
      <c r="I16" s="21">
        <v>1010</v>
      </c>
      <c r="J16" s="21">
        <v>1015</v>
      </c>
      <c r="K16" s="21">
        <v>1077</v>
      </c>
      <c r="L16" s="15">
        <f t="shared" ref="L16:L70" si="9">I16+J16+K16</f>
        <v>3102</v>
      </c>
      <c r="M16" s="21">
        <v>948</v>
      </c>
      <c r="N16" s="21">
        <v>1100</v>
      </c>
      <c r="O16" s="21">
        <v>1032</v>
      </c>
      <c r="P16" s="15">
        <f t="shared" ref="P16:P70" si="10">M16+N16+O16</f>
        <v>3080</v>
      </c>
      <c r="Q16" s="21">
        <v>1100</v>
      </c>
      <c r="R16" s="21">
        <v>1094</v>
      </c>
      <c r="S16" s="21">
        <v>1596</v>
      </c>
      <c r="T16" s="17">
        <f t="shared" ref="T16:T70" si="11">Q16+R16+S16</f>
        <v>3790</v>
      </c>
    </row>
    <row r="17" spans="1:20" ht="22.5" customHeight="1" x14ac:dyDescent="0.25">
      <c r="A17" s="13" t="s">
        <v>34</v>
      </c>
      <c r="B17" s="14"/>
      <c r="C17" s="15">
        <v>3325.1</v>
      </c>
      <c r="D17" s="15">
        <f t="shared" ref="D17:D34" si="12">H17+L17+P17+T17</f>
        <v>3325.1</v>
      </c>
      <c r="E17" s="21">
        <v>386.7</v>
      </c>
      <c r="F17" s="21">
        <v>99</v>
      </c>
      <c r="G17" s="21">
        <v>422.3</v>
      </c>
      <c r="H17" s="15">
        <f t="shared" si="8"/>
        <v>908</v>
      </c>
      <c r="I17" s="21">
        <v>354</v>
      </c>
      <c r="J17" s="21">
        <v>353</v>
      </c>
      <c r="K17" s="21">
        <v>303</v>
      </c>
      <c r="L17" s="15">
        <f t="shared" si="9"/>
        <v>1010</v>
      </c>
      <c r="M17" s="21">
        <v>220</v>
      </c>
      <c r="N17" s="21">
        <v>224</v>
      </c>
      <c r="O17" s="21">
        <v>321</v>
      </c>
      <c r="P17" s="15">
        <f t="shared" si="10"/>
        <v>765</v>
      </c>
      <c r="Q17" s="21">
        <v>218</v>
      </c>
      <c r="R17" s="21">
        <v>216</v>
      </c>
      <c r="S17" s="21">
        <v>208.1</v>
      </c>
      <c r="T17" s="17">
        <f t="shared" si="11"/>
        <v>642.1</v>
      </c>
    </row>
    <row r="18" spans="1:20" ht="22.5" customHeight="1" x14ac:dyDescent="0.25">
      <c r="A18" s="13" t="s">
        <v>35</v>
      </c>
      <c r="B18" s="14"/>
      <c r="C18" s="15">
        <v>10.4</v>
      </c>
      <c r="D18" s="15">
        <f t="shared" si="12"/>
        <v>10.4</v>
      </c>
      <c r="E18" s="21">
        <v>0</v>
      </c>
      <c r="F18" s="21">
        <v>1</v>
      </c>
      <c r="G18" s="21">
        <v>1.4</v>
      </c>
      <c r="H18" s="15">
        <f t="shared" si="8"/>
        <v>2.4</v>
      </c>
      <c r="I18" s="21">
        <v>0</v>
      </c>
      <c r="J18" s="21">
        <v>0</v>
      </c>
      <c r="K18" s="21">
        <v>0</v>
      </c>
      <c r="L18" s="15">
        <f t="shared" si="9"/>
        <v>0</v>
      </c>
      <c r="M18" s="21">
        <v>1</v>
      </c>
      <c r="N18" s="21">
        <v>0</v>
      </c>
      <c r="O18" s="21">
        <v>0</v>
      </c>
      <c r="P18" s="15">
        <f t="shared" si="10"/>
        <v>1</v>
      </c>
      <c r="Q18" s="21">
        <v>0</v>
      </c>
      <c r="R18" s="21">
        <v>0</v>
      </c>
      <c r="S18" s="21">
        <v>7</v>
      </c>
      <c r="T18" s="17">
        <f t="shared" si="11"/>
        <v>7</v>
      </c>
    </row>
    <row r="19" spans="1:20" ht="22.5" customHeight="1" x14ac:dyDescent="0.25">
      <c r="A19" s="13" t="s">
        <v>36</v>
      </c>
      <c r="B19" s="14"/>
      <c r="C19" s="15">
        <v>2773</v>
      </c>
      <c r="D19" s="15">
        <f t="shared" si="12"/>
        <v>2773</v>
      </c>
      <c r="E19" s="21">
        <v>77.2</v>
      </c>
      <c r="F19" s="21">
        <v>84.8</v>
      </c>
      <c r="G19" s="21">
        <v>27</v>
      </c>
      <c r="H19" s="15">
        <f t="shared" si="8"/>
        <v>189</v>
      </c>
      <c r="I19" s="21">
        <v>24</v>
      </c>
      <c r="J19" s="21">
        <v>9</v>
      </c>
      <c r="K19" s="21">
        <v>69</v>
      </c>
      <c r="L19" s="15">
        <f t="shared" si="9"/>
        <v>102</v>
      </c>
      <c r="M19" s="21">
        <v>11</v>
      </c>
      <c r="N19" s="21">
        <v>5</v>
      </c>
      <c r="O19" s="21">
        <v>11</v>
      </c>
      <c r="P19" s="15">
        <f t="shared" si="10"/>
        <v>27</v>
      </c>
      <c r="Q19" s="21">
        <v>264</v>
      </c>
      <c r="R19" s="21">
        <v>1377</v>
      </c>
      <c r="S19" s="21">
        <v>814</v>
      </c>
      <c r="T19" s="17">
        <f t="shared" si="11"/>
        <v>2455</v>
      </c>
    </row>
    <row r="20" spans="1:20" ht="22.5" customHeight="1" x14ac:dyDescent="0.25">
      <c r="A20" s="13" t="s">
        <v>37</v>
      </c>
      <c r="B20" s="14"/>
      <c r="C20" s="15">
        <v>10431.5</v>
      </c>
      <c r="D20" s="15">
        <f t="shared" si="12"/>
        <v>10431.5</v>
      </c>
      <c r="E20" s="21">
        <v>1193.9000000000001</v>
      </c>
      <c r="F20" s="21">
        <v>1600</v>
      </c>
      <c r="G20" s="21">
        <v>157.6</v>
      </c>
      <c r="H20" s="15">
        <f t="shared" si="8"/>
        <v>2951.5</v>
      </c>
      <c r="I20" s="21">
        <v>1900</v>
      </c>
      <c r="J20" s="21">
        <v>583</v>
      </c>
      <c r="K20" s="21">
        <v>501</v>
      </c>
      <c r="L20" s="15">
        <f t="shared" si="9"/>
        <v>2984</v>
      </c>
      <c r="M20" s="21">
        <v>2128</v>
      </c>
      <c r="N20" s="21">
        <v>289</v>
      </c>
      <c r="O20" s="21">
        <v>202</v>
      </c>
      <c r="P20" s="15">
        <f t="shared" si="10"/>
        <v>2619</v>
      </c>
      <c r="Q20" s="21">
        <v>1537</v>
      </c>
      <c r="R20" s="21">
        <v>290</v>
      </c>
      <c r="S20" s="21">
        <v>50</v>
      </c>
      <c r="T20" s="17">
        <f t="shared" si="11"/>
        <v>1877</v>
      </c>
    </row>
    <row r="21" spans="1:20" ht="22.5" customHeight="1" x14ac:dyDescent="0.25">
      <c r="A21" s="13" t="s">
        <v>38</v>
      </c>
      <c r="B21" s="14"/>
      <c r="C21" s="15">
        <v>7455.7</v>
      </c>
      <c r="D21" s="15">
        <f t="shared" si="12"/>
        <v>7455.7</v>
      </c>
      <c r="E21" s="21">
        <v>415.8</v>
      </c>
      <c r="F21" s="21">
        <v>250</v>
      </c>
      <c r="G21" s="21">
        <v>59</v>
      </c>
      <c r="H21" s="15">
        <f t="shared" si="8"/>
        <v>724.8</v>
      </c>
      <c r="I21" s="21">
        <v>139</v>
      </c>
      <c r="J21" s="21">
        <v>48</v>
      </c>
      <c r="K21" s="21">
        <v>59</v>
      </c>
      <c r="L21" s="15">
        <f t="shared" si="9"/>
        <v>246</v>
      </c>
      <c r="M21" s="21">
        <v>78</v>
      </c>
      <c r="N21" s="21">
        <v>53</v>
      </c>
      <c r="O21" s="21">
        <v>149</v>
      </c>
      <c r="P21" s="15">
        <f t="shared" si="10"/>
        <v>280</v>
      </c>
      <c r="Q21" s="21">
        <v>1157</v>
      </c>
      <c r="R21" s="21">
        <v>3087.9</v>
      </c>
      <c r="S21" s="21">
        <v>1960</v>
      </c>
      <c r="T21" s="17">
        <f t="shared" si="11"/>
        <v>6204.9</v>
      </c>
    </row>
    <row r="22" spans="1:20" ht="71.25" customHeight="1" x14ac:dyDescent="0.25">
      <c r="A22" s="13" t="s">
        <v>39</v>
      </c>
      <c r="B22" s="14"/>
      <c r="C22" s="15">
        <v>3044.9</v>
      </c>
      <c r="D22" s="15">
        <f t="shared" si="12"/>
        <v>3044.9</v>
      </c>
      <c r="E22" s="21">
        <v>129.19999999999999</v>
      </c>
      <c r="F22" s="21">
        <v>201</v>
      </c>
      <c r="G22" s="21">
        <v>254.7</v>
      </c>
      <c r="H22" s="15">
        <f t="shared" si="8"/>
        <v>584.9</v>
      </c>
      <c r="I22" s="21">
        <v>92</v>
      </c>
      <c r="J22" s="21">
        <v>147</v>
      </c>
      <c r="K22" s="21">
        <v>397</v>
      </c>
      <c r="L22" s="15">
        <f t="shared" si="9"/>
        <v>636</v>
      </c>
      <c r="M22" s="21">
        <v>325</v>
      </c>
      <c r="N22" s="21">
        <v>309</v>
      </c>
      <c r="O22" s="21">
        <v>302</v>
      </c>
      <c r="P22" s="15">
        <f t="shared" si="10"/>
        <v>936</v>
      </c>
      <c r="Q22" s="21">
        <v>129</v>
      </c>
      <c r="R22" s="21">
        <v>463</v>
      </c>
      <c r="S22" s="21">
        <v>296</v>
      </c>
      <c r="T22" s="17">
        <f t="shared" si="11"/>
        <v>888</v>
      </c>
    </row>
    <row r="23" spans="1:20" ht="59.25" customHeight="1" x14ac:dyDescent="0.25">
      <c r="A23" s="13" t="s">
        <v>40</v>
      </c>
      <c r="B23" s="14"/>
      <c r="C23" s="15">
        <v>3720.6</v>
      </c>
      <c r="D23" s="15">
        <f t="shared" si="12"/>
        <v>3720.6</v>
      </c>
      <c r="E23" s="21">
        <v>3</v>
      </c>
      <c r="F23" s="21">
        <v>304</v>
      </c>
      <c r="G23" s="21">
        <v>903.6</v>
      </c>
      <c r="H23" s="15">
        <f t="shared" si="8"/>
        <v>1210.5999999999999</v>
      </c>
      <c r="I23" s="21">
        <v>500</v>
      </c>
      <c r="J23" s="21">
        <v>233</v>
      </c>
      <c r="K23" s="21">
        <v>850</v>
      </c>
      <c r="L23" s="15">
        <f t="shared" si="9"/>
        <v>1583</v>
      </c>
      <c r="M23" s="21">
        <v>157</v>
      </c>
      <c r="N23" s="21">
        <v>150</v>
      </c>
      <c r="O23" s="21">
        <v>99</v>
      </c>
      <c r="P23" s="15">
        <f t="shared" si="10"/>
        <v>406</v>
      </c>
      <c r="Q23" s="21">
        <v>143</v>
      </c>
      <c r="R23" s="21">
        <v>198</v>
      </c>
      <c r="S23" s="21">
        <v>180</v>
      </c>
      <c r="T23" s="17">
        <f t="shared" si="11"/>
        <v>521</v>
      </c>
    </row>
    <row r="24" spans="1:20" ht="24" customHeight="1" x14ac:dyDescent="0.25">
      <c r="A24" s="13" t="s">
        <v>41</v>
      </c>
      <c r="B24" s="14"/>
      <c r="C24" s="15">
        <v>4940</v>
      </c>
      <c r="D24" s="15">
        <f t="shared" si="12"/>
        <v>4940</v>
      </c>
      <c r="E24" s="21">
        <v>484.2</v>
      </c>
      <c r="F24" s="21">
        <v>450</v>
      </c>
      <c r="G24" s="21">
        <v>433.8</v>
      </c>
      <c r="H24" s="15">
        <f t="shared" si="8"/>
        <v>1368</v>
      </c>
      <c r="I24" s="21">
        <v>272</v>
      </c>
      <c r="J24" s="21">
        <v>478</v>
      </c>
      <c r="K24" s="21">
        <v>374</v>
      </c>
      <c r="L24" s="15">
        <f t="shared" si="9"/>
        <v>1124</v>
      </c>
      <c r="M24" s="21">
        <v>150</v>
      </c>
      <c r="N24" s="21">
        <v>150</v>
      </c>
      <c r="O24" s="21">
        <v>698</v>
      </c>
      <c r="P24" s="15">
        <f t="shared" si="10"/>
        <v>998</v>
      </c>
      <c r="Q24" s="21">
        <v>485</v>
      </c>
      <c r="R24" s="21">
        <v>485</v>
      </c>
      <c r="S24" s="21">
        <v>480</v>
      </c>
      <c r="T24" s="17">
        <f t="shared" si="11"/>
        <v>1450</v>
      </c>
    </row>
    <row r="25" spans="1:20" ht="42" customHeight="1" x14ac:dyDescent="0.25">
      <c r="A25" s="13" t="s">
        <v>42</v>
      </c>
      <c r="B25" s="14"/>
      <c r="C25" s="15">
        <v>0</v>
      </c>
      <c r="D25" s="15">
        <f t="shared" si="12"/>
        <v>0</v>
      </c>
      <c r="E25" s="21">
        <v>0</v>
      </c>
      <c r="F25" s="21">
        <v>0</v>
      </c>
      <c r="G25" s="21">
        <v>0</v>
      </c>
      <c r="H25" s="15">
        <f t="shared" si="8"/>
        <v>0</v>
      </c>
      <c r="I25" s="21">
        <v>0</v>
      </c>
      <c r="J25" s="21">
        <v>0</v>
      </c>
      <c r="K25" s="21">
        <v>0</v>
      </c>
      <c r="L25" s="15">
        <f t="shared" si="9"/>
        <v>0</v>
      </c>
      <c r="M25" s="21">
        <v>0</v>
      </c>
      <c r="N25" s="21">
        <v>0</v>
      </c>
      <c r="O25" s="21">
        <v>0</v>
      </c>
      <c r="P25" s="15">
        <f t="shared" si="10"/>
        <v>0</v>
      </c>
      <c r="Q25" s="21">
        <v>0</v>
      </c>
      <c r="R25" s="21">
        <v>0</v>
      </c>
      <c r="S25" s="21">
        <v>0</v>
      </c>
      <c r="T25" s="17">
        <f t="shared" si="11"/>
        <v>0</v>
      </c>
    </row>
    <row r="26" spans="1:20" ht="21.75" customHeight="1" x14ac:dyDescent="0.25">
      <c r="A26" s="13" t="s">
        <v>43</v>
      </c>
      <c r="B26" s="14"/>
      <c r="C26" s="15">
        <v>2681.8</v>
      </c>
      <c r="D26" s="15">
        <f t="shared" si="12"/>
        <v>2681.8</v>
      </c>
      <c r="E26" s="21">
        <v>222.2</v>
      </c>
      <c r="F26" s="21">
        <v>210</v>
      </c>
      <c r="G26" s="21">
        <v>219.6</v>
      </c>
      <c r="H26" s="15">
        <f t="shared" si="8"/>
        <v>651.79999999999995</v>
      </c>
      <c r="I26" s="21">
        <v>234</v>
      </c>
      <c r="J26" s="21">
        <v>235</v>
      </c>
      <c r="K26" s="21">
        <v>230</v>
      </c>
      <c r="L26" s="15">
        <f t="shared" si="9"/>
        <v>699</v>
      </c>
      <c r="M26" s="21">
        <v>220</v>
      </c>
      <c r="N26" s="21">
        <v>210</v>
      </c>
      <c r="O26" s="21">
        <v>221</v>
      </c>
      <c r="P26" s="15">
        <f t="shared" si="10"/>
        <v>651</v>
      </c>
      <c r="Q26" s="21">
        <v>230</v>
      </c>
      <c r="R26" s="21">
        <v>230</v>
      </c>
      <c r="S26" s="21">
        <v>220</v>
      </c>
      <c r="T26" s="17">
        <f t="shared" si="11"/>
        <v>680</v>
      </c>
    </row>
    <row r="27" spans="1:20" ht="72.75" customHeight="1" x14ac:dyDescent="0.25">
      <c r="A27" s="13" t="s">
        <v>105</v>
      </c>
      <c r="B27" s="14"/>
      <c r="C27" s="15">
        <v>109.6</v>
      </c>
      <c r="D27" s="15">
        <f t="shared" si="12"/>
        <v>109.6</v>
      </c>
      <c r="E27" s="21">
        <v>2.8</v>
      </c>
      <c r="F27" s="21">
        <v>0</v>
      </c>
      <c r="G27" s="21">
        <v>15.8</v>
      </c>
      <c r="H27" s="15">
        <f t="shared" si="8"/>
        <v>18.600000000000001</v>
      </c>
      <c r="I27" s="21">
        <v>0</v>
      </c>
      <c r="J27" s="21">
        <v>3</v>
      </c>
      <c r="K27" s="21">
        <v>33</v>
      </c>
      <c r="L27" s="15">
        <f t="shared" si="9"/>
        <v>36</v>
      </c>
      <c r="M27" s="21">
        <v>23</v>
      </c>
      <c r="N27" s="21">
        <v>4</v>
      </c>
      <c r="O27" s="21">
        <v>3</v>
      </c>
      <c r="P27" s="15">
        <f t="shared" si="10"/>
        <v>30</v>
      </c>
      <c r="Q27" s="21">
        <v>13</v>
      </c>
      <c r="R27" s="21">
        <v>7</v>
      </c>
      <c r="S27" s="21">
        <v>5</v>
      </c>
      <c r="T27" s="17">
        <f t="shared" si="11"/>
        <v>25</v>
      </c>
    </row>
    <row r="28" spans="1:20" ht="18.75" hidden="1" customHeight="1" x14ac:dyDescent="0.25">
      <c r="A28" s="13"/>
      <c r="B28" s="14"/>
      <c r="C28" s="15">
        <v>0</v>
      </c>
      <c r="D28" s="15">
        <f t="shared" si="12"/>
        <v>0</v>
      </c>
      <c r="E28" s="21">
        <v>0</v>
      </c>
      <c r="F28" s="21">
        <v>0</v>
      </c>
      <c r="G28" s="21">
        <v>0</v>
      </c>
      <c r="H28" s="15">
        <f t="shared" si="8"/>
        <v>0</v>
      </c>
      <c r="I28" s="21">
        <v>0</v>
      </c>
      <c r="J28" s="21">
        <v>0</v>
      </c>
      <c r="K28" s="21">
        <v>0</v>
      </c>
      <c r="L28" s="15">
        <f t="shared" si="9"/>
        <v>0</v>
      </c>
      <c r="M28" s="21">
        <v>0</v>
      </c>
      <c r="N28" s="21">
        <v>0</v>
      </c>
      <c r="O28" s="21">
        <v>0</v>
      </c>
      <c r="P28" s="15">
        <f t="shared" si="10"/>
        <v>0</v>
      </c>
      <c r="Q28" s="21">
        <v>0</v>
      </c>
      <c r="R28" s="21">
        <v>0</v>
      </c>
      <c r="S28" s="21">
        <v>0</v>
      </c>
      <c r="T28" s="17">
        <f t="shared" si="11"/>
        <v>0</v>
      </c>
    </row>
    <row r="29" spans="1:20" ht="18.75" customHeight="1" x14ac:dyDescent="0.25">
      <c r="A29" s="13" t="s">
        <v>102</v>
      </c>
      <c r="B29" s="14"/>
      <c r="C29" s="15">
        <v>1691</v>
      </c>
      <c r="D29" s="15">
        <f t="shared" si="12"/>
        <v>1691</v>
      </c>
      <c r="E29" s="21">
        <v>0</v>
      </c>
      <c r="F29" s="21">
        <v>0</v>
      </c>
      <c r="G29" s="21">
        <v>0</v>
      </c>
      <c r="H29" s="15">
        <f t="shared" si="8"/>
        <v>0</v>
      </c>
      <c r="I29" s="21">
        <v>0</v>
      </c>
      <c r="J29" s="21">
        <v>1691</v>
      </c>
      <c r="K29" s="21">
        <v>0</v>
      </c>
      <c r="L29" s="15">
        <f t="shared" si="9"/>
        <v>1691</v>
      </c>
      <c r="M29" s="21">
        <v>0</v>
      </c>
      <c r="N29" s="21">
        <v>0</v>
      </c>
      <c r="O29" s="21">
        <v>0</v>
      </c>
      <c r="P29" s="15">
        <f t="shared" si="10"/>
        <v>0</v>
      </c>
      <c r="Q29" s="21">
        <v>0</v>
      </c>
      <c r="R29" s="21">
        <v>0</v>
      </c>
      <c r="S29" s="21">
        <v>0</v>
      </c>
      <c r="T29" s="17">
        <f t="shared" si="11"/>
        <v>0</v>
      </c>
    </row>
    <row r="30" spans="1:20" ht="51.75" customHeight="1" x14ac:dyDescent="0.25">
      <c r="A30" s="13" t="s">
        <v>44</v>
      </c>
      <c r="B30" s="14"/>
      <c r="C30" s="15">
        <v>7052.4</v>
      </c>
      <c r="D30" s="15">
        <f t="shared" si="12"/>
        <v>7052.4000000000005</v>
      </c>
      <c r="E30" s="21">
        <v>46.6</v>
      </c>
      <c r="F30" s="21">
        <v>0</v>
      </c>
      <c r="G30" s="21">
        <v>0</v>
      </c>
      <c r="H30" s="15">
        <f t="shared" si="8"/>
        <v>46.6</v>
      </c>
      <c r="I30" s="21">
        <v>0</v>
      </c>
      <c r="J30" s="21">
        <v>0</v>
      </c>
      <c r="K30" s="21">
        <v>0</v>
      </c>
      <c r="L30" s="15">
        <f t="shared" si="9"/>
        <v>0</v>
      </c>
      <c r="M30" s="21">
        <v>7005.8</v>
      </c>
      <c r="N30" s="21">
        <v>0</v>
      </c>
      <c r="O30" s="21">
        <v>0</v>
      </c>
      <c r="P30" s="15">
        <f t="shared" si="10"/>
        <v>7005.8</v>
      </c>
      <c r="Q30" s="21">
        <v>0</v>
      </c>
      <c r="R30" s="21">
        <v>0</v>
      </c>
      <c r="S30" s="21">
        <v>0</v>
      </c>
      <c r="T30" s="17">
        <f t="shared" si="11"/>
        <v>0</v>
      </c>
    </row>
    <row r="31" spans="1:20" ht="56.25" customHeight="1" x14ac:dyDescent="0.25">
      <c r="A31" s="13" t="s">
        <v>45</v>
      </c>
      <c r="B31" s="14"/>
      <c r="C31" s="15">
        <v>19.399999999999999</v>
      </c>
      <c r="D31" s="15">
        <f t="shared" si="12"/>
        <v>19.399999999999999</v>
      </c>
      <c r="E31" s="21">
        <v>0</v>
      </c>
      <c r="F31" s="21">
        <v>0</v>
      </c>
      <c r="G31" s="21">
        <v>0</v>
      </c>
      <c r="H31" s="15">
        <f t="shared" si="8"/>
        <v>0</v>
      </c>
      <c r="I31" s="21">
        <v>0</v>
      </c>
      <c r="J31" s="21">
        <v>19.399999999999999</v>
      </c>
      <c r="K31" s="21">
        <v>0</v>
      </c>
      <c r="L31" s="15">
        <f t="shared" si="9"/>
        <v>19.399999999999999</v>
      </c>
      <c r="M31" s="21">
        <v>0</v>
      </c>
      <c r="N31" s="21">
        <v>0</v>
      </c>
      <c r="O31" s="21">
        <v>0</v>
      </c>
      <c r="P31" s="15">
        <f t="shared" si="10"/>
        <v>0</v>
      </c>
      <c r="Q31" s="21">
        <v>0</v>
      </c>
      <c r="R31" s="21">
        <v>0</v>
      </c>
      <c r="S31" s="21">
        <v>0</v>
      </c>
      <c r="T31" s="17">
        <f t="shared" si="11"/>
        <v>0</v>
      </c>
    </row>
    <row r="32" spans="1:20" ht="60.75" customHeight="1" x14ac:dyDescent="0.25">
      <c r="A32" s="13" t="s">
        <v>103</v>
      </c>
      <c r="B32" s="14"/>
      <c r="C32" s="15">
        <v>50</v>
      </c>
      <c r="D32" s="15">
        <f t="shared" si="12"/>
        <v>50</v>
      </c>
      <c r="E32" s="21">
        <v>0</v>
      </c>
      <c r="F32" s="21">
        <v>0</v>
      </c>
      <c r="G32" s="21">
        <v>12</v>
      </c>
      <c r="H32" s="15">
        <f t="shared" si="8"/>
        <v>12</v>
      </c>
      <c r="I32" s="21">
        <v>0</v>
      </c>
      <c r="J32" s="21">
        <v>7</v>
      </c>
      <c r="K32" s="21">
        <v>0</v>
      </c>
      <c r="L32" s="15">
        <f t="shared" si="9"/>
        <v>7</v>
      </c>
      <c r="M32" s="21">
        <v>3</v>
      </c>
      <c r="N32" s="21">
        <v>12</v>
      </c>
      <c r="O32" s="21">
        <v>0</v>
      </c>
      <c r="P32" s="15">
        <f t="shared" si="10"/>
        <v>15</v>
      </c>
      <c r="Q32" s="21">
        <v>0</v>
      </c>
      <c r="R32" s="21">
        <v>0</v>
      </c>
      <c r="S32" s="21">
        <v>16</v>
      </c>
      <c r="T32" s="17">
        <f t="shared" si="11"/>
        <v>16</v>
      </c>
    </row>
    <row r="33" spans="1:20" ht="27.75" customHeight="1" x14ac:dyDescent="0.25">
      <c r="A33" s="13" t="s">
        <v>46</v>
      </c>
      <c r="B33" s="14"/>
      <c r="C33" s="15">
        <v>141.19999999999999</v>
      </c>
      <c r="D33" s="15">
        <f t="shared" si="12"/>
        <v>141.19999999999999</v>
      </c>
      <c r="E33" s="21">
        <v>6</v>
      </c>
      <c r="F33" s="21">
        <v>2</v>
      </c>
      <c r="G33" s="21">
        <v>13</v>
      </c>
      <c r="H33" s="15">
        <f t="shared" si="8"/>
        <v>21</v>
      </c>
      <c r="I33" s="21">
        <v>8.1999999999999993</v>
      </c>
      <c r="J33" s="21">
        <v>3</v>
      </c>
      <c r="K33" s="21">
        <v>19</v>
      </c>
      <c r="L33" s="15">
        <f t="shared" si="9"/>
        <v>30.2</v>
      </c>
      <c r="M33" s="21">
        <v>27</v>
      </c>
      <c r="N33" s="21">
        <v>5</v>
      </c>
      <c r="O33" s="21">
        <v>4</v>
      </c>
      <c r="P33" s="15">
        <f t="shared" si="10"/>
        <v>36</v>
      </c>
      <c r="Q33" s="21">
        <v>16</v>
      </c>
      <c r="R33" s="21">
        <v>20</v>
      </c>
      <c r="S33" s="21">
        <v>18</v>
      </c>
      <c r="T33" s="17">
        <f t="shared" si="11"/>
        <v>54</v>
      </c>
    </row>
    <row r="34" spans="1:20" ht="33" customHeight="1" x14ac:dyDescent="0.25">
      <c r="A34" s="13" t="s">
        <v>101</v>
      </c>
      <c r="B34" s="14"/>
      <c r="C34" s="15">
        <v>64.3</v>
      </c>
      <c r="D34" s="15">
        <f t="shared" si="12"/>
        <v>64.3</v>
      </c>
      <c r="E34" s="21">
        <v>-0.4</v>
      </c>
      <c r="F34" s="21">
        <v>0</v>
      </c>
      <c r="G34" s="21">
        <v>32</v>
      </c>
      <c r="H34" s="15">
        <f t="shared" si="8"/>
        <v>31.6</v>
      </c>
      <c r="I34" s="21">
        <v>0</v>
      </c>
      <c r="J34" s="21">
        <v>11</v>
      </c>
      <c r="K34" s="21">
        <v>1.7</v>
      </c>
      <c r="L34" s="15">
        <f t="shared" si="9"/>
        <v>12.7</v>
      </c>
      <c r="M34" s="21">
        <v>9</v>
      </c>
      <c r="N34" s="21">
        <v>5</v>
      </c>
      <c r="O34" s="21">
        <v>0</v>
      </c>
      <c r="P34" s="15">
        <f t="shared" si="10"/>
        <v>14</v>
      </c>
      <c r="Q34" s="21">
        <v>6</v>
      </c>
      <c r="R34" s="21">
        <v>0</v>
      </c>
      <c r="S34" s="21">
        <v>0</v>
      </c>
      <c r="T34" s="17">
        <f t="shared" si="11"/>
        <v>6</v>
      </c>
    </row>
    <row r="35" spans="1:20" ht="21" customHeight="1" x14ac:dyDescent="0.25">
      <c r="A35" s="18" t="s">
        <v>47</v>
      </c>
      <c r="B35" s="19" t="s">
        <v>48</v>
      </c>
      <c r="C35" s="15">
        <f>C36+C39+C42</f>
        <v>13855.1</v>
      </c>
      <c r="D35" s="15">
        <f t="shared" ref="D35:D74" si="13">H35+L35+P35+T35</f>
        <v>13855.1</v>
      </c>
      <c r="E35" s="20">
        <f>E36+E39</f>
        <v>1167.8</v>
      </c>
      <c r="F35" s="20">
        <f>F36+F39+F43</f>
        <v>595</v>
      </c>
      <c r="G35" s="20">
        <f>G36+G39</f>
        <v>596</v>
      </c>
      <c r="H35" s="15">
        <f t="shared" si="8"/>
        <v>2358.8000000000002</v>
      </c>
      <c r="I35" s="20">
        <f>I36+I39+I42</f>
        <v>895.5</v>
      </c>
      <c r="J35" s="20">
        <f>J36+J39+J42</f>
        <v>700</v>
      </c>
      <c r="K35" s="20">
        <f>K36+K39+K42</f>
        <v>786</v>
      </c>
      <c r="L35" s="15">
        <f t="shared" si="9"/>
        <v>2381.5</v>
      </c>
      <c r="M35" s="20">
        <f>M36+M39+M42</f>
        <v>5128.3</v>
      </c>
      <c r="N35" s="20">
        <f>N36+N39+N42</f>
        <v>699.7</v>
      </c>
      <c r="O35" s="20">
        <f>O36+O39+O42</f>
        <v>998.7</v>
      </c>
      <c r="P35" s="15">
        <f t="shared" si="10"/>
        <v>6826.7</v>
      </c>
      <c r="Q35" s="20">
        <f>Q36+Q39</f>
        <v>888.1</v>
      </c>
      <c r="R35" s="20">
        <f>R36+R39</f>
        <v>700</v>
      </c>
      <c r="S35" s="20">
        <f>S36+S39</f>
        <v>700</v>
      </c>
      <c r="T35" s="17">
        <f t="shared" si="11"/>
        <v>2288.1</v>
      </c>
    </row>
    <row r="36" spans="1:20" ht="32.25" customHeight="1" x14ac:dyDescent="0.25">
      <c r="A36" s="13" t="s">
        <v>49</v>
      </c>
      <c r="B36" s="14"/>
      <c r="C36" s="15">
        <f>C37+C38</f>
        <v>7290.1</v>
      </c>
      <c r="D36" s="15">
        <f t="shared" si="13"/>
        <v>7290.1</v>
      </c>
      <c r="E36" s="21">
        <f t="shared" ref="E36:S36" si="14">E37+E38</f>
        <v>324.8</v>
      </c>
      <c r="F36" s="21">
        <f t="shared" si="14"/>
        <v>173</v>
      </c>
      <c r="G36" s="21">
        <f t="shared" si="14"/>
        <v>173</v>
      </c>
      <c r="H36" s="15">
        <f t="shared" si="8"/>
        <v>670.8</v>
      </c>
      <c r="I36" s="21">
        <f t="shared" si="14"/>
        <v>323.5</v>
      </c>
      <c r="J36" s="21">
        <f t="shared" si="14"/>
        <v>173</v>
      </c>
      <c r="K36" s="21">
        <f t="shared" si="14"/>
        <v>260</v>
      </c>
      <c r="L36" s="15">
        <f t="shared" si="9"/>
        <v>756.5</v>
      </c>
      <c r="M36" s="21">
        <f t="shared" si="14"/>
        <v>4556.3</v>
      </c>
      <c r="N36" s="21">
        <f t="shared" si="14"/>
        <v>172.7</v>
      </c>
      <c r="O36" s="21">
        <f t="shared" si="14"/>
        <v>472.7</v>
      </c>
      <c r="P36" s="15">
        <f t="shared" si="10"/>
        <v>5201.7</v>
      </c>
      <c r="Q36" s="21">
        <f t="shared" si="14"/>
        <v>315.10000000000002</v>
      </c>
      <c r="R36" s="21">
        <f t="shared" si="14"/>
        <v>173</v>
      </c>
      <c r="S36" s="21">
        <f t="shared" si="14"/>
        <v>173</v>
      </c>
      <c r="T36" s="17">
        <f t="shared" si="11"/>
        <v>661.1</v>
      </c>
    </row>
    <row r="37" spans="1:20" ht="22.5" customHeight="1" x14ac:dyDescent="0.25">
      <c r="A37" s="13" t="s">
        <v>50</v>
      </c>
      <c r="B37" s="14"/>
      <c r="C37" s="15">
        <v>6682.5</v>
      </c>
      <c r="D37" s="15">
        <f t="shared" si="13"/>
        <v>6682.5</v>
      </c>
      <c r="E37" s="21">
        <v>172.9</v>
      </c>
      <c r="F37" s="21">
        <v>173</v>
      </c>
      <c r="G37" s="21">
        <v>173</v>
      </c>
      <c r="H37" s="15">
        <f t="shared" si="8"/>
        <v>518.9</v>
      </c>
      <c r="I37" s="21">
        <v>173</v>
      </c>
      <c r="J37" s="21">
        <v>173</v>
      </c>
      <c r="K37" s="21">
        <v>260</v>
      </c>
      <c r="L37" s="15">
        <f t="shared" si="9"/>
        <v>606</v>
      </c>
      <c r="M37" s="21">
        <v>4393.3</v>
      </c>
      <c r="N37" s="21">
        <v>172.7</v>
      </c>
      <c r="O37" s="21">
        <v>472.7</v>
      </c>
      <c r="P37" s="15">
        <f t="shared" si="10"/>
        <v>5038.7</v>
      </c>
      <c r="Q37" s="21">
        <v>172.9</v>
      </c>
      <c r="R37" s="21">
        <v>173</v>
      </c>
      <c r="S37" s="21">
        <v>173</v>
      </c>
      <c r="T37" s="17">
        <f t="shared" si="11"/>
        <v>518.9</v>
      </c>
    </row>
    <row r="38" spans="1:20" ht="21" customHeight="1" x14ac:dyDescent="0.25">
      <c r="A38" s="13" t="s">
        <v>51</v>
      </c>
      <c r="B38" s="14"/>
      <c r="C38" s="15">
        <v>607.6</v>
      </c>
      <c r="D38" s="15">
        <f t="shared" si="13"/>
        <v>607.59999999999991</v>
      </c>
      <c r="E38" s="21">
        <v>151.9</v>
      </c>
      <c r="F38" s="21">
        <v>0</v>
      </c>
      <c r="G38" s="21">
        <v>0</v>
      </c>
      <c r="H38" s="15">
        <f t="shared" si="8"/>
        <v>151.9</v>
      </c>
      <c r="I38" s="21">
        <v>150.5</v>
      </c>
      <c r="J38" s="21">
        <v>0</v>
      </c>
      <c r="K38" s="21">
        <v>0</v>
      </c>
      <c r="L38" s="15">
        <f t="shared" si="9"/>
        <v>150.5</v>
      </c>
      <c r="M38" s="21">
        <v>163</v>
      </c>
      <c r="N38" s="21">
        <v>0</v>
      </c>
      <c r="O38" s="21">
        <v>0</v>
      </c>
      <c r="P38" s="15">
        <f t="shared" si="10"/>
        <v>163</v>
      </c>
      <c r="Q38" s="21">
        <v>142.19999999999999</v>
      </c>
      <c r="R38" s="21">
        <v>0</v>
      </c>
      <c r="S38" s="21">
        <v>0</v>
      </c>
      <c r="T38" s="17">
        <f t="shared" si="11"/>
        <v>142.19999999999999</v>
      </c>
    </row>
    <row r="39" spans="1:20" ht="32.25" customHeight="1" x14ac:dyDescent="0.25">
      <c r="A39" s="13" t="s">
        <v>52</v>
      </c>
      <c r="B39" s="14"/>
      <c r="C39" s="15">
        <f>C40+C41</f>
        <v>6565</v>
      </c>
      <c r="D39" s="15">
        <f t="shared" si="13"/>
        <v>6565</v>
      </c>
      <c r="E39" s="21">
        <f>E40+E41+E42</f>
        <v>843</v>
      </c>
      <c r="F39" s="21">
        <f>F40+F41+F42</f>
        <v>422</v>
      </c>
      <c r="G39" s="21">
        <f>G40+G41+G42</f>
        <v>423</v>
      </c>
      <c r="H39" s="15">
        <f t="shared" si="8"/>
        <v>1688</v>
      </c>
      <c r="I39" s="21">
        <f t="shared" ref="I39:S39" si="15">I40+I41</f>
        <v>572</v>
      </c>
      <c r="J39" s="21">
        <f t="shared" si="15"/>
        <v>527</v>
      </c>
      <c r="K39" s="21">
        <f t="shared" si="15"/>
        <v>526</v>
      </c>
      <c r="L39" s="15">
        <f t="shared" si="9"/>
        <v>1625</v>
      </c>
      <c r="M39" s="21">
        <f t="shared" si="15"/>
        <v>572</v>
      </c>
      <c r="N39" s="21">
        <f t="shared" si="15"/>
        <v>527</v>
      </c>
      <c r="O39" s="21">
        <f t="shared" si="15"/>
        <v>526</v>
      </c>
      <c r="P39" s="15">
        <f t="shared" si="10"/>
        <v>1625</v>
      </c>
      <c r="Q39" s="21">
        <f t="shared" si="15"/>
        <v>573</v>
      </c>
      <c r="R39" s="21">
        <f t="shared" si="15"/>
        <v>527</v>
      </c>
      <c r="S39" s="21">
        <f t="shared" si="15"/>
        <v>527</v>
      </c>
      <c r="T39" s="17">
        <f t="shared" si="11"/>
        <v>1627</v>
      </c>
    </row>
    <row r="40" spans="1:20" ht="18.75" customHeight="1" x14ac:dyDescent="0.25">
      <c r="A40" s="13" t="s">
        <v>53</v>
      </c>
      <c r="B40" s="14"/>
      <c r="C40" s="15">
        <v>5001</v>
      </c>
      <c r="D40" s="15">
        <f t="shared" si="13"/>
        <v>5001</v>
      </c>
      <c r="E40" s="21">
        <v>625</v>
      </c>
      <c r="F40" s="21">
        <v>312</v>
      </c>
      <c r="G40" s="21">
        <v>313</v>
      </c>
      <c r="H40" s="15">
        <f t="shared" si="8"/>
        <v>1250</v>
      </c>
      <c r="I40" s="21">
        <v>417</v>
      </c>
      <c r="J40" s="21">
        <v>417</v>
      </c>
      <c r="K40" s="21">
        <v>416</v>
      </c>
      <c r="L40" s="15">
        <f t="shared" si="9"/>
        <v>1250</v>
      </c>
      <c r="M40" s="21">
        <v>417</v>
      </c>
      <c r="N40" s="21">
        <v>417</v>
      </c>
      <c r="O40" s="21">
        <v>416</v>
      </c>
      <c r="P40" s="15">
        <f t="shared" si="10"/>
        <v>1250</v>
      </c>
      <c r="Q40" s="21">
        <v>417</v>
      </c>
      <c r="R40" s="21">
        <v>417</v>
      </c>
      <c r="S40" s="21">
        <v>417</v>
      </c>
      <c r="T40" s="17">
        <f t="shared" si="11"/>
        <v>1251</v>
      </c>
    </row>
    <row r="41" spans="1:20" ht="17.25" customHeight="1" x14ac:dyDescent="0.25">
      <c r="A41" s="13" t="s">
        <v>54</v>
      </c>
      <c r="B41" s="14"/>
      <c r="C41" s="15">
        <v>1564</v>
      </c>
      <c r="D41" s="15">
        <f t="shared" si="13"/>
        <v>1564</v>
      </c>
      <c r="E41" s="21">
        <v>218</v>
      </c>
      <c r="F41" s="21">
        <v>110</v>
      </c>
      <c r="G41" s="21">
        <v>110</v>
      </c>
      <c r="H41" s="15">
        <f t="shared" si="8"/>
        <v>438</v>
      </c>
      <c r="I41" s="21">
        <v>155</v>
      </c>
      <c r="J41" s="21">
        <v>110</v>
      </c>
      <c r="K41" s="21">
        <v>110</v>
      </c>
      <c r="L41" s="15">
        <f t="shared" si="9"/>
        <v>375</v>
      </c>
      <c r="M41" s="21">
        <v>155</v>
      </c>
      <c r="N41" s="21">
        <v>110</v>
      </c>
      <c r="O41" s="21">
        <v>110</v>
      </c>
      <c r="P41" s="15">
        <f t="shared" si="10"/>
        <v>375</v>
      </c>
      <c r="Q41" s="21">
        <v>156</v>
      </c>
      <c r="R41" s="21">
        <v>110</v>
      </c>
      <c r="S41" s="21">
        <v>110</v>
      </c>
      <c r="T41" s="17">
        <f t="shared" si="11"/>
        <v>376</v>
      </c>
    </row>
    <row r="42" spans="1:20" ht="17.25" customHeight="1" x14ac:dyDescent="0.25">
      <c r="A42" s="13" t="s">
        <v>55</v>
      </c>
      <c r="B42" s="14"/>
      <c r="C42" s="15">
        <v>0</v>
      </c>
      <c r="D42" s="15">
        <f t="shared" si="13"/>
        <v>0</v>
      </c>
      <c r="E42" s="21">
        <v>0</v>
      </c>
      <c r="F42" s="21">
        <v>0</v>
      </c>
      <c r="G42" s="21">
        <v>0</v>
      </c>
      <c r="H42" s="15">
        <f t="shared" si="8"/>
        <v>0</v>
      </c>
      <c r="I42" s="21">
        <v>0</v>
      </c>
      <c r="J42" s="21">
        <v>0</v>
      </c>
      <c r="K42" s="21">
        <v>0</v>
      </c>
      <c r="L42" s="15">
        <f t="shared" si="9"/>
        <v>0</v>
      </c>
      <c r="M42" s="21">
        <v>0</v>
      </c>
      <c r="N42" s="21">
        <v>0</v>
      </c>
      <c r="O42" s="21">
        <v>0</v>
      </c>
      <c r="P42" s="15">
        <f t="shared" si="10"/>
        <v>0</v>
      </c>
      <c r="Q42" s="21">
        <v>0</v>
      </c>
      <c r="R42" s="21">
        <v>0</v>
      </c>
      <c r="S42" s="21">
        <v>0</v>
      </c>
      <c r="T42" s="17">
        <f t="shared" si="11"/>
        <v>0</v>
      </c>
    </row>
    <row r="43" spans="1:20" ht="17.25" customHeight="1" x14ac:dyDescent="0.25">
      <c r="A43" s="13" t="s">
        <v>100</v>
      </c>
      <c r="B43" s="14"/>
      <c r="C43" s="15"/>
      <c r="D43" s="15">
        <f t="shared" si="13"/>
        <v>-13</v>
      </c>
      <c r="E43" s="21">
        <v>-13</v>
      </c>
      <c r="F43" s="21">
        <v>0</v>
      </c>
      <c r="G43" s="21">
        <v>0</v>
      </c>
      <c r="H43" s="15">
        <f t="shared" si="8"/>
        <v>-13</v>
      </c>
      <c r="I43" s="21">
        <v>0</v>
      </c>
      <c r="J43" s="21">
        <v>0</v>
      </c>
      <c r="K43" s="21">
        <v>0</v>
      </c>
      <c r="L43" s="15">
        <f t="shared" si="9"/>
        <v>0</v>
      </c>
      <c r="M43" s="21">
        <v>0</v>
      </c>
      <c r="N43" s="21">
        <v>0</v>
      </c>
      <c r="O43" s="21">
        <v>0</v>
      </c>
      <c r="P43" s="15">
        <f t="shared" si="10"/>
        <v>0</v>
      </c>
      <c r="Q43" s="21">
        <v>0</v>
      </c>
      <c r="R43" s="21">
        <v>0</v>
      </c>
      <c r="S43" s="21">
        <v>0</v>
      </c>
      <c r="T43" s="17">
        <f t="shared" si="11"/>
        <v>0</v>
      </c>
    </row>
    <row r="44" spans="1:20" ht="35.25" customHeight="1" x14ac:dyDescent="0.25">
      <c r="A44" s="18" t="s">
        <v>56</v>
      </c>
      <c r="B44" s="19" t="s">
        <v>57</v>
      </c>
      <c r="C44" s="15">
        <f t="shared" ref="C44:S44" si="16">C45</f>
        <v>74671.3</v>
      </c>
      <c r="D44" s="15">
        <f t="shared" si="13"/>
        <v>74671.3</v>
      </c>
      <c r="E44" s="20">
        <f t="shared" si="16"/>
        <v>1476.9000000000003</v>
      </c>
      <c r="F44" s="20">
        <f t="shared" si="16"/>
        <v>4013.0000000000005</v>
      </c>
      <c r="G44" s="20">
        <f t="shared" si="16"/>
        <v>6617</v>
      </c>
      <c r="H44" s="15">
        <f t="shared" si="8"/>
        <v>12106.900000000001</v>
      </c>
      <c r="I44" s="20">
        <f t="shared" si="16"/>
        <v>5102.9999999999991</v>
      </c>
      <c r="J44" s="20">
        <f t="shared" si="16"/>
        <v>4944.8999999999996</v>
      </c>
      <c r="K44" s="20">
        <f t="shared" si="16"/>
        <v>6701</v>
      </c>
      <c r="L44" s="15">
        <f t="shared" si="9"/>
        <v>16748.899999999998</v>
      </c>
      <c r="M44" s="20">
        <f t="shared" si="16"/>
        <v>10081</v>
      </c>
      <c r="N44" s="20">
        <f t="shared" si="16"/>
        <v>4623.2</v>
      </c>
      <c r="O44" s="20">
        <f t="shared" si="16"/>
        <v>10306.799999999999</v>
      </c>
      <c r="P44" s="15">
        <f t="shared" si="10"/>
        <v>25011</v>
      </c>
      <c r="Q44" s="20">
        <f t="shared" si="16"/>
        <v>6919.6</v>
      </c>
      <c r="R44" s="20">
        <f t="shared" si="16"/>
        <v>5293.5999999999995</v>
      </c>
      <c r="S44" s="20">
        <f t="shared" si="16"/>
        <v>8591.2999999999993</v>
      </c>
      <c r="T44" s="17">
        <f t="shared" si="11"/>
        <v>20804.5</v>
      </c>
    </row>
    <row r="45" spans="1:20" ht="22.5" customHeight="1" x14ac:dyDescent="0.25">
      <c r="A45" s="13" t="s">
        <v>58</v>
      </c>
      <c r="B45" s="14"/>
      <c r="C45" s="15">
        <f t="shared" ref="C45:G45" si="17">C46+C47+C48+C49+C50+C55+C56+C57+C58+C60+C59</f>
        <v>74671.3</v>
      </c>
      <c r="D45" s="15">
        <f t="shared" si="13"/>
        <v>74671.3</v>
      </c>
      <c r="E45" s="21">
        <f t="shared" si="17"/>
        <v>1476.9000000000003</v>
      </c>
      <c r="F45" s="21">
        <f t="shared" si="17"/>
        <v>4013.0000000000005</v>
      </c>
      <c r="G45" s="21">
        <f t="shared" si="17"/>
        <v>6617</v>
      </c>
      <c r="H45" s="15">
        <f t="shared" si="8"/>
        <v>12106.900000000001</v>
      </c>
      <c r="I45" s="28">
        <f t="shared" ref="I45" si="18">I46+I47+I48+I49+I50+I55+I56+I57+I58+I60+I59</f>
        <v>5102.9999999999991</v>
      </c>
      <c r="J45" s="28">
        <f t="shared" ref="J45" si="19">J46+J47+J48+J49+J50+J55+J56+J57+J58+J60+J59</f>
        <v>4944.8999999999996</v>
      </c>
      <c r="K45" s="28">
        <f t="shared" ref="K45" si="20">K46+K47+K48+K49+K50+K55+K56+K57+K58+K60+K59</f>
        <v>6701</v>
      </c>
      <c r="L45" s="15">
        <f t="shared" si="9"/>
        <v>16748.899999999998</v>
      </c>
      <c r="M45" s="29">
        <f t="shared" ref="M45" si="21">M46+M47+M48+M49+M50+M55+M56+M57+M58+M60+M59</f>
        <v>10081</v>
      </c>
      <c r="N45" s="29">
        <f t="shared" ref="N45" si="22">N46+N47+N48+N49+N50+N55+N56+N57+N58+N60+N59</f>
        <v>4623.2</v>
      </c>
      <c r="O45" s="29">
        <f t="shared" ref="O45" si="23">O46+O47+O48+O49+O50+O55+O56+O57+O58+O60+O59</f>
        <v>10306.799999999999</v>
      </c>
      <c r="P45" s="15">
        <f t="shared" si="10"/>
        <v>25011</v>
      </c>
      <c r="Q45" s="29">
        <f t="shared" ref="Q45" si="24">Q46+Q47+Q48+Q49+Q50+Q55+Q56+Q57+Q58+Q60+Q59</f>
        <v>6919.6</v>
      </c>
      <c r="R45" s="29">
        <f t="shared" ref="R45" si="25">R46+R47+R48+R49+R50+R55+R56+R57+R58+R60+R59</f>
        <v>5293.5999999999995</v>
      </c>
      <c r="S45" s="29">
        <f t="shared" ref="S45" si="26">S46+S47+S48+S49+S50+S55+S56+S57+S58+S60+S59</f>
        <v>8591.2999999999993</v>
      </c>
      <c r="T45" s="17">
        <f t="shared" si="11"/>
        <v>20804.5</v>
      </c>
    </row>
    <row r="46" spans="1:20" ht="26.25" customHeight="1" x14ac:dyDescent="0.25">
      <c r="A46" s="22" t="s">
        <v>59</v>
      </c>
      <c r="B46" s="14"/>
      <c r="C46" s="15">
        <v>9695.7000000000007</v>
      </c>
      <c r="D46" s="15">
        <f t="shared" si="13"/>
        <v>9695.6999999999989</v>
      </c>
      <c r="E46" s="21">
        <v>221</v>
      </c>
      <c r="F46" s="21">
        <v>751.3</v>
      </c>
      <c r="G46" s="21">
        <v>779.5</v>
      </c>
      <c r="H46" s="15">
        <f t="shared" si="8"/>
        <v>1751.8</v>
      </c>
      <c r="I46" s="21">
        <v>924.7</v>
      </c>
      <c r="J46" s="21">
        <v>901.4</v>
      </c>
      <c r="K46" s="21">
        <v>857.3</v>
      </c>
      <c r="L46" s="15">
        <f t="shared" si="9"/>
        <v>2683.3999999999996</v>
      </c>
      <c r="M46" s="21">
        <v>900.8</v>
      </c>
      <c r="N46" s="21">
        <v>809.7</v>
      </c>
      <c r="O46" s="21">
        <v>770.6</v>
      </c>
      <c r="P46" s="15">
        <f t="shared" si="10"/>
        <v>2481.1</v>
      </c>
      <c r="Q46" s="21">
        <v>737.2</v>
      </c>
      <c r="R46" s="21">
        <v>855</v>
      </c>
      <c r="S46" s="21">
        <v>1187.2</v>
      </c>
      <c r="T46" s="17">
        <f t="shared" si="11"/>
        <v>2779.4</v>
      </c>
    </row>
    <row r="47" spans="1:20" ht="19.5" customHeight="1" x14ac:dyDescent="0.25">
      <c r="A47" s="22" t="s">
        <v>60</v>
      </c>
      <c r="B47" s="14"/>
      <c r="C47" s="15">
        <v>607.6</v>
      </c>
      <c r="D47" s="15">
        <f t="shared" si="13"/>
        <v>607.59999999999991</v>
      </c>
      <c r="E47" s="21">
        <v>6</v>
      </c>
      <c r="F47" s="21">
        <v>38.1</v>
      </c>
      <c r="G47" s="21">
        <v>107.8</v>
      </c>
      <c r="H47" s="15">
        <f t="shared" si="8"/>
        <v>151.9</v>
      </c>
      <c r="I47" s="21">
        <v>44.1</v>
      </c>
      <c r="J47" s="21">
        <v>44.1</v>
      </c>
      <c r="K47" s="21">
        <v>62.3</v>
      </c>
      <c r="L47" s="15">
        <f t="shared" si="9"/>
        <v>150.5</v>
      </c>
      <c r="M47" s="21">
        <v>64</v>
      </c>
      <c r="N47" s="21">
        <v>49.5</v>
      </c>
      <c r="O47" s="21">
        <v>49.5</v>
      </c>
      <c r="P47" s="15">
        <f t="shared" si="10"/>
        <v>163</v>
      </c>
      <c r="Q47" s="21">
        <v>44.1</v>
      </c>
      <c r="R47" s="21">
        <v>44.1</v>
      </c>
      <c r="S47" s="21">
        <v>54</v>
      </c>
      <c r="T47" s="17">
        <f t="shared" si="11"/>
        <v>142.19999999999999</v>
      </c>
    </row>
    <row r="48" spans="1:20" ht="39" customHeight="1" x14ac:dyDescent="0.25">
      <c r="A48" s="22" t="s">
        <v>61</v>
      </c>
      <c r="B48" s="14"/>
      <c r="C48" s="15">
        <v>350</v>
      </c>
      <c r="D48" s="15">
        <f t="shared" si="13"/>
        <v>350</v>
      </c>
      <c r="E48" s="21">
        <v>0</v>
      </c>
      <c r="F48" s="21">
        <v>0</v>
      </c>
      <c r="G48" s="21">
        <v>0</v>
      </c>
      <c r="H48" s="15">
        <f t="shared" si="8"/>
        <v>0</v>
      </c>
      <c r="I48" s="21">
        <v>50</v>
      </c>
      <c r="J48" s="21">
        <v>9</v>
      </c>
      <c r="K48" s="21">
        <v>18</v>
      </c>
      <c r="L48" s="15">
        <f t="shared" si="9"/>
        <v>77</v>
      </c>
      <c r="M48" s="21">
        <v>0</v>
      </c>
      <c r="N48" s="21">
        <v>0</v>
      </c>
      <c r="O48" s="21">
        <v>0</v>
      </c>
      <c r="P48" s="15">
        <f t="shared" si="10"/>
        <v>0</v>
      </c>
      <c r="Q48" s="21">
        <v>273</v>
      </c>
      <c r="R48" s="21">
        <v>0</v>
      </c>
      <c r="S48" s="21">
        <v>0</v>
      </c>
      <c r="T48" s="17">
        <f t="shared" si="11"/>
        <v>273</v>
      </c>
    </row>
    <row r="49" spans="1:20" ht="28.5" customHeight="1" x14ac:dyDescent="0.25">
      <c r="A49" s="22" t="s">
        <v>62</v>
      </c>
      <c r="B49" s="14"/>
      <c r="C49" s="15">
        <v>3156.1</v>
      </c>
      <c r="D49" s="15">
        <f t="shared" si="13"/>
        <v>3156.1</v>
      </c>
      <c r="E49" s="21">
        <v>39.200000000000003</v>
      </c>
      <c r="F49" s="21">
        <v>100</v>
      </c>
      <c r="G49" s="21">
        <v>200</v>
      </c>
      <c r="H49" s="15">
        <f t="shared" si="8"/>
        <v>339.2</v>
      </c>
      <c r="I49" s="21">
        <v>70</v>
      </c>
      <c r="J49" s="21">
        <v>150</v>
      </c>
      <c r="K49" s="21">
        <v>275</v>
      </c>
      <c r="L49" s="15">
        <f t="shared" si="9"/>
        <v>495</v>
      </c>
      <c r="M49" s="21">
        <v>120</v>
      </c>
      <c r="N49" s="21">
        <v>100</v>
      </c>
      <c r="O49" s="21">
        <v>1374.8</v>
      </c>
      <c r="P49" s="15">
        <f t="shared" si="10"/>
        <v>1594.8</v>
      </c>
      <c r="Q49" s="21">
        <v>220</v>
      </c>
      <c r="R49" s="21">
        <v>300</v>
      </c>
      <c r="S49" s="21">
        <v>207.1</v>
      </c>
      <c r="T49" s="17">
        <f t="shared" si="11"/>
        <v>727.1</v>
      </c>
    </row>
    <row r="50" spans="1:20" ht="28.5" customHeight="1" x14ac:dyDescent="0.25">
      <c r="A50" s="22" t="s">
        <v>63</v>
      </c>
      <c r="B50" s="14"/>
      <c r="C50" s="15">
        <f>C51+C52+C53+C54</f>
        <v>37398.5</v>
      </c>
      <c r="D50" s="15">
        <f t="shared" si="13"/>
        <v>37398.5</v>
      </c>
      <c r="E50" s="21">
        <f>E51+E52+E53+E54</f>
        <v>788</v>
      </c>
      <c r="F50" s="21">
        <f>F51+F52+F53+F54</f>
        <v>1875.8000000000002</v>
      </c>
      <c r="G50" s="21">
        <f>G51+G52+G53+G54</f>
        <v>2300.4</v>
      </c>
      <c r="H50" s="15">
        <f t="shared" si="8"/>
        <v>4964.2000000000007</v>
      </c>
      <c r="I50" s="21">
        <f t="shared" ref="I50:S50" si="27">I51+I52+I53+I54</f>
        <v>2697.1</v>
      </c>
      <c r="J50" s="21">
        <f t="shared" si="27"/>
        <v>2449.3000000000002</v>
      </c>
      <c r="K50" s="21">
        <f t="shared" si="27"/>
        <v>2618.1999999999998</v>
      </c>
      <c r="L50" s="15">
        <f t="shared" si="9"/>
        <v>7764.5999999999995</v>
      </c>
      <c r="M50" s="21">
        <f t="shared" si="27"/>
        <v>7674.1</v>
      </c>
      <c r="N50" s="21">
        <f t="shared" si="27"/>
        <v>2304.1</v>
      </c>
      <c r="O50" s="21">
        <f t="shared" si="27"/>
        <v>5371.0999999999995</v>
      </c>
      <c r="P50" s="15">
        <f t="shared" si="10"/>
        <v>15349.3</v>
      </c>
      <c r="Q50" s="21">
        <f t="shared" si="27"/>
        <v>3047.6000000000004</v>
      </c>
      <c r="R50" s="21">
        <f t="shared" si="27"/>
        <v>2767.4</v>
      </c>
      <c r="S50" s="21">
        <f t="shared" si="27"/>
        <v>3505.4</v>
      </c>
      <c r="T50" s="17">
        <f t="shared" si="11"/>
        <v>9320.4</v>
      </c>
    </row>
    <row r="51" spans="1:20" ht="22.5" customHeight="1" x14ac:dyDescent="0.25">
      <c r="A51" s="22" t="s">
        <v>64</v>
      </c>
      <c r="B51" s="14"/>
      <c r="C51" s="15">
        <v>9159.2999999999993</v>
      </c>
      <c r="D51" s="15">
        <f t="shared" si="13"/>
        <v>9159.2999999999993</v>
      </c>
      <c r="E51" s="21">
        <v>106.3</v>
      </c>
      <c r="F51" s="21">
        <v>130</v>
      </c>
      <c r="G51" s="21">
        <v>130</v>
      </c>
      <c r="H51" s="15">
        <f t="shared" si="8"/>
        <v>366.3</v>
      </c>
      <c r="I51" s="21">
        <v>130</v>
      </c>
      <c r="J51" s="21">
        <v>130</v>
      </c>
      <c r="K51" s="21">
        <v>130</v>
      </c>
      <c r="L51" s="15">
        <f t="shared" si="9"/>
        <v>390</v>
      </c>
      <c r="M51" s="21">
        <v>5197.1000000000004</v>
      </c>
      <c r="N51" s="21">
        <v>130</v>
      </c>
      <c r="O51" s="21">
        <v>2230</v>
      </c>
      <c r="P51" s="15">
        <f t="shared" si="10"/>
        <v>7557.1</v>
      </c>
      <c r="Q51" s="21">
        <v>130</v>
      </c>
      <c r="R51" s="21">
        <v>130</v>
      </c>
      <c r="S51" s="21">
        <v>585.9</v>
      </c>
      <c r="T51" s="17">
        <f t="shared" si="11"/>
        <v>845.9</v>
      </c>
    </row>
    <row r="52" spans="1:20" ht="27" customHeight="1" x14ac:dyDescent="0.25">
      <c r="A52" s="22" t="s">
        <v>65</v>
      </c>
      <c r="B52" s="14"/>
      <c r="C52" s="15">
        <v>1366.1</v>
      </c>
      <c r="D52" s="15">
        <f t="shared" si="13"/>
        <v>1366.1</v>
      </c>
      <c r="E52" s="21">
        <v>10.6</v>
      </c>
      <c r="F52" s="21">
        <v>181.8</v>
      </c>
      <c r="G52" s="21">
        <v>40</v>
      </c>
      <c r="H52" s="15">
        <f t="shared" si="8"/>
        <v>232.4</v>
      </c>
      <c r="I52" s="21">
        <v>167.3</v>
      </c>
      <c r="J52" s="21">
        <v>67.2</v>
      </c>
      <c r="K52" s="21">
        <v>106.9</v>
      </c>
      <c r="L52" s="15">
        <f t="shared" si="9"/>
        <v>341.4</v>
      </c>
      <c r="M52" s="21">
        <v>162.30000000000001</v>
      </c>
      <c r="N52" s="21">
        <v>30</v>
      </c>
      <c r="O52" s="21">
        <v>330</v>
      </c>
      <c r="P52" s="15">
        <f t="shared" si="10"/>
        <v>522.29999999999995</v>
      </c>
      <c r="Q52" s="21">
        <v>172.2</v>
      </c>
      <c r="R52" s="21">
        <v>45</v>
      </c>
      <c r="S52" s="21">
        <v>52.8</v>
      </c>
      <c r="T52" s="17">
        <f t="shared" si="11"/>
        <v>270</v>
      </c>
    </row>
    <row r="53" spans="1:20" ht="17.25" customHeight="1" x14ac:dyDescent="0.25">
      <c r="A53" s="22" t="s">
        <v>66</v>
      </c>
      <c r="B53" s="14"/>
      <c r="C53" s="15">
        <v>15582.7</v>
      </c>
      <c r="D53" s="15">
        <f t="shared" si="13"/>
        <v>15582.699999999999</v>
      </c>
      <c r="E53" s="21">
        <v>261</v>
      </c>
      <c r="F53" s="21">
        <v>998.9</v>
      </c>
      <c r="G53" s="21">
        <v>1175.5</v>
      </c>
      <c r="H53" s="15">
        <f t="shared" si="8"/>
        <v>2435.4</v>
      </c>
      <c r="I53" s="21">
        <v>1264.0999999999999</v>
      </c>
      <c r="J53" s="21">
        <v>1307.2</v>
      </c>
      <c r="K53" s="21">
        <v>1334.2</v>
      </c>
      <c r="L53" s="15">
        <f t="shared" si="9"/>
        <v>3905.5</v>
      </c>
      <c r="M53" s="21">
        <v>1143.5</v>
      </c>
      <c r="N53" s="21">
        <v>1204.2</v>
      </c>
      <c r="O53" s="21">
        <v>1856.2</v>
      </c>
      <c r="P53" s="15">
        <f t="shared" si="10"/>
        <v>4203.8999999999996</v>
      </c>
      <c r="Q53" s="21">
        <v>1594.4</v>
      </c>
      <c r="R53" s="21">
        <v>1641.8</v>
      </c>
      <c r="S53" s="21">
        <v>1801.7</v>
      </c>
      <c r="T53" s="17">
        <f t="shared" si="11"/>
        <v>5037.8999999999996</v>
      </c>
    </row>
    <row r="54" spans="1:20" ht="45" customHeight="1" x14ac:dyDescent="0.25">
      <c r="A54" s="22" t="s">
        <v>67</v>
      </c>
      <c r="B54" s="14"/>
      <c r="C54" s="15">
        <v>11290.4</v>
      </c>
      <c r="D54" s="15">
        <f t="shared" si="13"/>
        <v>11290.4</v>
      </c>
      <c r="E54" s="21">
        <v>410.1</v>
      </c>
      <c r="F54" s="21">
        <v>565.1</v>
      </c>
      <c r="G54" s="21">
        <v>954.9</v>
      </c>
      <c r="H54" s="15">
        <f t="shared" si="8"/>
        <v>1930.1</v>
      </c>
      <c r="I54" s="21">
        <v>1135.7</v>
      </c>
      <c r="J54" s="21">
        <v>944.9</v>
      </c>
      <c r="K54" s="21">
        <v>1047.0999999999999</v>
      </c>
      <c r="L54" s="15">
        <f t="shared" si="9"/>
        <v>3127.7</v>
      </c>
      <c r="M54" s="21">
        <v>1171.2</v>
      </c>
      <c r="N54" s="21">
        <v>939.9</v>
      </c>
      <c r="O54" s="21">
        <v>954.9</v>
      </c>
      <c r="P54" s="15">
        <f t="shared" si="10"/>
        <v>3066</v>
      </c>
      <c r="Q54" s="21">
        <v>1151</v>
      </c>
      <c r="R54" s="21">
        <v>950.6</v>
      </c>
      <c r="S54" s="21">
        <v>1065</v>
      </c>
      <c r="T54" s="17">
        <f t="shared" si="11"/>
        <v>3166.6</v>
      </c>
    </row>
    <row r="55" spans="1:20" ht="19.5" customHeight="1" x14ac:dyDescent="0.25">
      <c r="A55" s="22" t="s">
        <v>68</v>
      </c>
      <c r="B55" s="14"/>
      <c r="C55" s="15">
        <v>139</v>
      </c>
      <c r="D55" s="15">
        <f t="shared" si="13"/>
        <v>139</v>
      </c>
      <c r="E55" s="21">
        <v>0</v>
      </c>
      <c r="F55" s="21">
        <v>0</v>
      </c>
      <c r="G55" s="21">
        <v>0</v>
      </c>
      <c r="H55" s="15">
        <f t="shared" si="8"/>
        <v>0</v>
      </c>
      <c r="I55" s="21">
        <v>0</v>
      </c>
      <c r="J55" s="21">
        <v>59</v>
      </c>
      <c r="K55" s="21">
        <v>40</v>
      </c>
      <c r="L55" s="15">
        <f t="shared" si="9"/>
        <v>99</v>
      </c>
      <c r="M55" s="21">
        <v>0</v>
      </c>
      <c r="N55" s="21">
        <v>0</v>
      </c>
      <c r="O55" s="21">
        <v>0</v>
      </c>
      <c r="P55" s="15">
        <f t="shared" si="10"/>
        <v>0</v>
      </c>
      <c r="Q55" s="21">
        <v>0</v>
      </c>
      <c r="R55" s="21">
        <v>0</v>
      </c>
      <c r="S55" s="21">
        <v>40</v>
      </c>
      <c r="T55" s="17">
        <f t="shared" si="11"/>
        <v>40</v>
      </c>
    </row>
    <row r="56" spans="1:20" ht="27" customHeight="1" x14ac:dyDescent="0.25">
      <c r="A56" s="22" t="s">
        <v>69</v>
      </c>
      <c r="B56" s="14"/>
      <c r="C56" s="15">
        <v>12728.2</v>
      </c>
      <c r="D56" s="15">
        <f t="shared" si="13"/>
        <v>12728.199999999999</v>
      </c>
      <c r="E56" s="21">
        <v>245.5</v>
      </c>
      <c r="F56" s="21">
        <v>717.6</v>
      </c>
      <c r="G56" s="21">
        <v>1689.7</v>
      </c>
      <c r="H56" s="15">
        <f t="shared" si="8"/>
        <v>2652.8</v>
      </c>
      <c r="I56" s="21">
        <v>817.5</v>
      </c>
      <c r="J56" s="21">
        <v>852.5</v>
      </c>
      <c r="K56" s="21">
        <v>1617.6</v>
      </c>
      <c r="L56" s="15">
        <f t="shared" si="9"/>
        <v>3287.6</v>
      </c>
      <c r="M56" s="21">
        <v>852.5</v>
      </c>
      <c r="N56" s="21">
        <v>890.3</v>
      </c>
      <c r="O56" s="21">
        <v>1518.4</v>
      </c>
      <c r="P56" s="15">
        <f t="shared" si="10"/>
        <v>3261.2</v>
      </c>
      <c r="Q56" s="21">
        <v>967.5</v>
      </c>
      <c r="R56" s="21">
        <v>857.5</v>
      </c>
      <c r="S56" s="21">
        <v>1701.6</v>
      </c>
      <c r="T56" s="17">
        <f t="shared" si="11"/>
        <v>3526.6</v>
      </c>
    </row>
    <row r="57" spans="1:20" ht="24.75" customHeight="1" x14ac:dyDescent="0.25">
      <c r="A57" s="22" t="s">
        <v>70</v>
      </c>
      <c r="B57" s="14"/>
      <c r="C57" s="15">
        <v>638.4</v>
      </c>
      <c r="D57" s="15">
        <f t="shared" si="13"/>
        <v>638.4</v>
      </c>
      <c r="E57" s="21">
        <v>43.9</v>
      </c>
      <c r="F57" s="21">
        <v>43.9</v>
      </c>
      <c r="G57" s="21">
        <v>76.2</v>
      </c>
      <c r="H57" s="15">
        <f t="shared" si="8"/>
        <v>164</v>
      </c>
      <c r="I57" s="21">
        <v>68.2</v>
      </c>
      <c r="J57" s="21">
        <v>48.2</v>
      </c>
      <c r="K57" s="21">
        <v>48.2</v>
      </c>
      <c r="L57" s="15">
        <f t="shared" si="9"/>
        <v>164.60000000000002</v>
      </c>
      <c r="M57" s="21">
        <v>38.200000000000003</v>
      </c>
      <c r="N57" s="21">
        <v>38.200000000000003</v>
      </c>
      <c r="O57" s="21">
        <v>58</v>
      </c>
      <c r="P57" s="15">
        <f t="shared" si="10"/>
        <v>134.4</v>
      </c>
      <c r="Q57" s="21">
        <v>38.200000000000003</v>
      </c>
      <c r="R57" s="21">
        <v>38.200000000000003</v>
      </c>
      <c r="S57" s="21">
        <v>99</v>
      </c>
      <c r="T57" s="17">
        <f t="shared" si="11"/>
        <v>175.4</v>
      </c>
    </row>
    <row r="58" spans="1:20" ht="24.75" customHeight="1" x14ac:dyDescent="0.25">
      <c r="A58" s="22" t="s">
        <v>71</v>
      </c>
      <c r="B58" s="14"/>
      <c r="C58" s="15">
        <v>8615.4</v>
      </c>
      <c r="D58" s="15">
        <f t="shared" si="13"/>
        <v>8615.4000000000015</v>
      </c>
      <c r="E58" s="21">
        <v>78.400000000000006</v>
      </c>
      <c r="F58" s="21">
        <v>376.9</v>
      </c>
      <c r="G58" s="21">
        <v>1408.4</v>
      </c>
      <c r="H58" s="15">
        <f t="shared" si="8"/>
        <v>1863.7</v>
      </c>
      <c r="I58" s="21">
        <v>376.9</v>
      </c>
      <c r="J58" s="21">
        <v>376.9</v>
      </c>
      <c r="K58" s="21">
        <v>1109.9000000000001</v>
      </c>
      <c r="L58" s="15">
        <f t="shared" si="9"/>
        <v>1863.7</v>
      </c>
      <c r="M58" s="21">
        <v>376.9</v>
      </c>
      <c r="N58" s="21">
        <v>376.9</v>
      </c>
      <c r="O58" s="21">
        <v>1109.9000000000001</v>
      </c>
      <c r="P58" s="15">
        <f t="shared" si="10"/>
        <v>1863.7</v>
      </c>
      <c r="Q58" s="21">
        <v>1537.5</v>
      </c>
      <c r="R58" s="21">
        <v>376.9</v>
      </c>
      <c r="S58" s="21">
        <v>1109.9000000000001</v>
      </c>
      <c r="T58" s="17">
        <f t="shared" si="11"/>
        <v>3024.3</v>
      </c>
    </row>
    <row r="59" spans="1:20" ht="24.75" customHeight="1" x14ac:dyDescent="0.25">
      <c r="A59" s="22" t="s">
        <v>72</v>
      </c>
      <c r="B59" s="14"/>
      <c r="C59" s="15">
        <v>600</v>
      </c>
      <c r="D59" s="15">
        <f t="shared" si="13"/>
        <v>600</v>
      </c>
      <c r="E59" s="21">
        <v>0</v>
      </c>
      <c r="F59" s="21">
        <v>54.5</v>
      </c>
      <c r="G59" s="21">
        <v>55</v>
      </c>
      <c r="H59" s="15">
        <f t="shared" si="8"/>
        <v>109.5</v>
      </c>
      <c r="I59" s="21">
        <v>54.5</v>
      </c>
      <c r="J59" s="21">
        <v>54.5</v>
      </c>
      <c r="K59" s="21">
        <v>54.5</v>
      </c>
      <c r="L59" s="15">
        <f t="shared" si="9"/>
        <v>163.5</v>
      </c>
      <c r="M59" s="21">
        <v>54.5</v>
      </c>
      <c r="N59" s="21">
        <v>54.5</v>
      </c>
      <c r="O59" s="21">
        <v>54.5</v>
      </c>
      <c r="P59" s="15">
        <f t="shared" si="10"/>
        <v>163.5</v>
      </c>
      <c r="Q59" s="21">
        <v>54.5</v>
      </c>
      <c r="R59" s="21">
        <v>54.5</v>
      </c>
      <c r="S59" s="21">
        <v>54.5</v>
      </c>
      <c r="T59" s="17">
        <f t="shared" si="11"/>
        <v>163.5</v>
      </c>
    </row>
    <row r="60" spans="1:20" ht="41.25" customHeight="1" x14ac:dyDescent="0.25">
      <c r="A60" s="22" t="s">
        <v>73</v>
      </c>
      <c r="B60" s="14"/>
      <c r="C60" s="15">
        <v>742.4</v>
      </c>
      <c r="D60" s="15">
        <f t="shared" si="13"/>
        <v>742.4</v>
      </c>
      <c r="E60" s="21">
        <v>54.9</v>
      </c>
      <c r="F60" s="21">
        <v>54.9</v>
      </c>
      <c r="G60" s="21">
        <v>0</v>
      </c>
      <c r="H60" s="15">
        <f t="shared" si="8"/>
        <v>109.8</v>
      </c>
      <c r="I60" s="21">
        <v>0</v>
      </c>
      <c r="J60" s="21">
        <v>0</v>
      </c>
      <c r="K60" s="21">
        <v>0</v>
      </c>
      <c r="L60" s="15">
        <f t="shared" si="9"/>
        <v>0</v>
      </c>
      <c r="M60" s="21">
        <v>0</v>
      </c>
      <c r="N60" s="21">
        <v>0</v>
      </c>
      <c r="O60" s="21">
        <v>0</v>
      </c>
      <c r="P60" s="15">
        <f t="shared" si="10"/>
        <v>0</v>
      </c>
      <c r="Q60" s="21">
        <v>0</v>
      </c>
      <c r="R60" s="21">
        <v>0</v>
      </c>
      <c r="S60" s="21">
        <v>632.6</v>
      </c>
      <c r="T60" s="17">
        <f t="shared" si="11"/>
        <v>632.6</v>
      </c>
    </row>
    <row r="61" spans="1:20" ht="33" customHeight="1" x14ac:dyDescent="0.25">
      <c r="A61" s="18" t="s">
        <v>74</v>
      </c>
      <c r="B61" s="19" t="s">
        <v>75</v>
      </c>
      <c r="C61" s="15">
        <f t="shared" ref="C61:S61" si="28">C13-C44</f>
        <v>0</v>
      </c>
      <c r="D61" s="15">
        <f t="shared" si="13"/>
        <v>-13.000000000000909</v>
      </c>
      <c r="E61" s="20">
        <f t="shared" si="28"/>
        <v>3626.2999999999993</v>
      </c>
      <c r="F61" s="20">
        <f t="shared" si="28"/>
        <v>1060.7999999999997</v>
      </c>
      <c r="G61" s="20">
        <f t="shared" si="28"/>
        <v>-2394.1000000000004</v>
      </c>
      <c r="H61" s="15">
        <f t="shared" si="8"/>
        <v>2292.9999999999982</v>
      </c>
      <c r="I61" s="20">
        <f t="shared" si="28"/>
        <v>325.70000000000073</v>
      </c>
      <c r="J61" s="20">
        <f t="shared" si="28"/>
        <v>590.5</v>
      </c>
      <c r="K61" s="20">
        <f t="shared" si="28"/>
        <v>-2001.3000000000002</v>
      </c>
      <c r="L61" s="15">
        <f t="shared" si="9"/>
        <v>-1085.0999999999995</v>
      </c>
      <c r="M61" s="20">
        <f t="shared" si="28"/>
        <v>6353.0999999999985</v>
      </c>
      <c r="N61" s="20">
        <f t="shared" si="28"/>
        <v>-1407.5</v>
      </c>
      <c r="O61" s="20">
        <f t="shared" si="28"/>
        <v>-6266.0999999999995</v>
      </c>
      <c r="P61" s="15">
        <f t="shared" si="10"/>
        <v>-1320.5000000000009</v>
      </c>
      <c r="Q61" s="20">
        <f t="shared" si="28"/>
        <v>-733.5</v>
      </c>
      <c r="R61" s="20">
        <f t="shared" si="28"/>
        <v>2874.3</v>
      </c>
      <c r="S61" s="20">
        <f t="shared" si="28"/>
        <v>-2041.1999999999989</v>
      </c>
      <c r="T61" s="17">
        <f t="shared" si="11"/>
        <v>99.600000000001273</v>
      </c>
    </row>
    <row r="62" spans="1:20" ht="31.5" x14ac:dyDescent="0.25">
      <c r="A62" s="18" t="s">
        <v>76</v>
      </c>
      <c r="B62" s="19" t="s">
        <v>77</v>
      </c>
      <c r="C62" s="15">
        <v>0</v>
      </c>
      <c r="D62" s="15">
        <f t="shared" si="13"/>
        <v>23038.6</v>
      </c>
      <c r="E62" s="20">
        <f t="shared" ref="E62:S62" si="29">E63-E67+E74+E75</f>
        <v>-3626.2999999999993</v>
      </c>
      <c r="F62" s="20">
        <f t="shared" si="29"/>
        <v>-1060.8000000000002</v>
      </c>
      <c r="G62" s="20">
        <f t="shared" si="29"/>
        <v>2394.1000000000004</v>
      </c>
      <c r="H62" s="15">
        <f t="shared" si="8"/>
        <v>-2292.9999999999991</v>
      </c>
      <c r="I62" s="20">
        <f t="shared" si="29"/>
        <v>-325.69999999999982</v>
      </c>
      <c r="J62" s="20">
        <f t="shared" si="29"/>
        <v>-590.50000000000091</v>
      </c>
      <c r="K62" s="20">
        <f t="shared" si="29"/>
        <v>2001.3000000000011</v>
      </c>
      <c r="L62" s="15">
        <f t="shared" si="9"/>
        <v>1085.1000000000004</v>
      </c>
      <c r="M62" s="20">
        <f t="shared" si="29"/>
        <v>-6353.0999999999985</v>
      </c>
      <c r="N62" s="20">
        <f t="shared" si="29"/>
        <v>1407.5</v>
      </c>
      <c r="O62" s="20">
        <f t="shared" si="29"/>
        <v>6266.0999999999985</v>
      </c>
      <c r="P62" s="15">
        <f t="shared" si="10"/>
        <v>1320.5</v>
      </c>
      <c r="Q62" s="20">
        <f t="shared" si="29"/>
        <v>733.5</v>
      </c>
      <c r="R62" s="20">
        <f t="shared" si="29"/>
        <v>20151.3</v>
      </c>
      <c r="S62" s="20">
        <f t="shared" si="29"/>
        <v>2041.199999999998</v>
      </c>
      <c r="T62" s="17">
        <f t="shared" si="11"/>
        <v>22925.999999999996</v>
      </c>
    </row>
    <row r="63" spans="1:20" ht="51.75" customHeight="1" x14ac:dyDescent="0.25">
      <c r="A63" s="13" t="s">
        <v>78</v>
      </c>
      <c r="B63" s="14" t="s">
        <v>79</v>
      </c>
      <c r="C63" s="15">
        <f>C65+C66</f>
        <v>11512.8</v>
      </c>
      <c r="D63" s="15">
        <f t="shared" si="13"/>
        <v>11512.8</v>
      </c>
      <c r="E63" s="21">
        <f t="shared" ref="E63:S63" si="30">E65+E66</f>
        <v>0</v>
      </c>
      <c r="F63" s="21">
        <f t="shared" si="30"/>
        <v>0</v>
      </c>
      <c r="G63" s="21">
        <f t="shared" si="30"/>
        <v>0</v>
      </c>
      <c r="H63" s="15">
        <f t="shared" si="8"/>
        <v>0</v>
      </c>
      <c r="I63" s="21">
        <f t="shared" si="30"/>
        <v>0</v>
      </c>
      <c r="J63" s="21">
        <f t="shared" si="30"/>
        <v>0</v>
      </c>
      <c r="K63" s="21">
        <f t="shared" si="30"/>
        <v>0</v>
      </c>
      <c r="L63" s="15">
        <f t="shared" si="9"/>
        <v>0</v>
      </c>
      <c r="M63" s="21">
        <f t="shared" si="30"/>
        <v>0</v>
      </c>
      <c r="N63" s="21">
        <f t="shared" si="30"/>
        <v>0</v>
      </c>
      <c r="O63" s="21">
        <f t="shared" si="30"/>
        <v>0</v>
      </c>
      <c r="P63" s="15">
        <f t="shared" si="10"/>
        <v>0</v>
      </c>
      <c r="Q63" s="21">
        <f t="shared" si="30"/>
        <v>0</v>
      </c>
      <c r="R63" s="21">
        <f t="shared" si="30"/>
        <v>11512.8</v>
      </c>
      <c r="S63" s="21">
        <f t="shared" si="30"/>
        <v>0</v>
      </c>
      <c r="T63" s="17">
        <f t="shared" si="11"/>
        <v>11512.8</v>
      </c>
    </row>
    <row r="64" spans="1:20" ht="15.75" x14ac:dyDescent="0.25">
      <c r="A64" s="13" t="s">
        <v>30</v>
      </c>
      <c r="B64" s="14"/>
      <c r="C64" s="15"/>
      <c r="D64" s="15">
        <f t="shared" si="13"/>
        <v>0</v>
      </c>
      <c r="E64" s="16"/>
      <c r="F64" s="16"/>
      <c r="G64" s="16"/>
      <c r="H64" s="15">
        <f t="shared" si="8"/>
        <v>0</v>
      </c>
      <c r="I64" s="16"/>
      <c r="J64" s="16"/>
      <c r="K64" s="16"/>
      <c r="L64" s="15">
        <f t="shared" si="9"/>
        <v>0</v>
      </c>
      <c r="M64" s="16"/>
      <c r="N64" s="16"/>
      <c r="O64" s="16"/>
      <c r="P64" s="15">
        <f t="shared" si="10"/>
        <v>0</v>
      </c>
      <c r="Q64" s="16"/>
      <c r="R64" s="16"/>
      <c r="S64" s="16"/>
      <c r="T64" s="17">
        <f t="shared" si="11"/>
        <v>0</v>
      </c>
    </row>
    <row r="65" spans="1:20" ht="34.5" customHeight="1" x14ac:dyDescent="0.25">
      <c r="A65" s="22" t="s">
        <v>80</v>
      </c>
      <c r="B65" s="14" t="s">
        <v>81</v>
      </c>
      <c r="C65" s="15">
        <v>11512.8</v>
      </c>
      <c r="D65" s="15">
        <f t="shared" si="13"/>
        <v>11512.8</v>
      </c>
      <c r="E65" s="21">
        <v>0</v>
      </c>
      <c r="F65" s="21">
        <v>0</v>
      </c>
      <c r="G65" s="21">
        <v>0</v>
      </c>
      <c r="H65" s="15">
        <f t="shared" si="8"/>
        <v>0</v>
      </c>
      <c r="I65" s="21">
        <v>0</v>
      </c>
      <c r="J65" s="21">
        <v>0</v>
      </c>
      <c r="K65" s="21">
        <v>0</v>
      </c>
      <c r="L65" s="15">
        <f t="shared" si="9"/>
        <v>0</v>
      </c>
      <c r="M65" s="21">
        <v>0</v>
      </c>
      <c r="N65" s="21">
        <v>0</v>
      </c>
      <c r="O65" s="21">
        <v>0</v>
      </c>
      <c r="P65" s="15">
        <f t="shared" si="10"/>
        <v>0</v>
      </c>
      <c r="Q65" s="21">
        <v>0</v>
      </c>
      <c r="R65" s="21">
        <v>11512.8</v>
      </c>
      <c r="S65" s="21">
        <v>0</v>
      </c>
      <c r="T65" s="17">
        <f t="shared" si="11"/>
        <v>11512.8</v>
      </c>
    </row>
    <row r="66" spans="1:20" ht="24" customHeight="1" x14ac:dyDescent="0.25">
      <c r="A66" s="22" t="s">
        <v>82</v>
      </c>
      <c r="B66" s="14" t="s">
        <v>83</v>
      </c>
      <c r="C66" s="15">
        <v>0</v>
      </c>
      <c r="D66" s="15">
        <f t="shared" si="13"/>
        <v>0</v>
      </c>
      <c r="E66" s="21">
        <v>0</v>
      </c>
      <c r="F66" s="21">
        <v>0</v>
      </c>
      <c r="G66" s="21">
        <v>0</v>
      </c>
      <c r="H66" s="15">
        <f t="shared" si="8"/>
        <v>0</v>
      </c>
      <c r="I66" s="21">
        <v>0</v>
      </c>
      <c r="J66" s="21">
        <v>0</v>
      </c>
      <c r="K66" s="21">
        <v>0</v>
      </c>
      <c r="L66" s="15">
        <f t="shared" si="9"/>
        <v>0</v>
      </c>
      <c r="M66" s="21">
        <v>0</v>
      </c>
      <c r="N66" s="21">
        <v>0</v>
      </c>
      <c r="O66" s="21">
        <v>0</v>
      </c>
      <c r="P66" s="15">
        <f t="shared" si="10"/>
        <v>0</v>
      </c>
      <c r="Q66" s="21">
        <v>0</v>
      </c>
      <c r="R66" s="21">
        <v>0</v>
      </c>
      <c r="S66" s="21">
        <v>0</v>
      </c>
      <c r="T66" s="17">
        <f t="shared" si="11"/>
        <v>0</v>
      </c>
    </row>
    <row r="67" spans="1:20" ht="51.75" customHeight="1" x14ac:dyDescent="0.25">
      <c r="A67" s="22" t="s">
        <v>84</v>
      </c>
      <c r="B67" s="14" t="s">
        <v>85</v>
      </c>
      <c r="C67" s="15">
        <f t="shared" ref="C67:S67" si="31">C69+C70</f>
        <v>-11512.8</v>
      </c>
      <c r="D67" s="15">
        <f t="shared" si="13"/>
        <v>-11512.8</v>
      </c>
      <c r="E67" s="21">
        <f t="shared" si="31"/>
        <v>0</v>
      </c>
      <c r="F67" s="21">
        <f t="shared" si="31"/>
        <v>0</v>
      </c>
      <c r="G67" s="21">
        <f t="shared" si="31"/>
        <v>0</v>
      </c>
      <c r="H67" s="15">
        <f t="shared" si="8"/>
        <v>0</v>
      </c>
      <c r="I67" s="21">
        <f t="shared" si="31"/>
        <v>0</v>
      </c>
      <c r="J67" s="21">
        <f t="shared" si="31"/>
        <v>0</v>
      </c>
      <c r="K67" s="21">
        <f t="shared" si="31"/>
        <v>0</v>
      </c>
      <c r="L67" s="15">
        <f t="shared" si="9"/>
        <v>0</v>
      </c>
      <c r="M67" s="21">
        <f t="shared" si="31"/>
        <v>0</v>
      </c>
      <c r="N67" s="21">
        <f t="shared" si="31"/>
        <v>0</v>
      </c>
      <c r="O67" s="21">
        <f t="shared" si="31"/>
        <v>0</v>
      </c>
      <c r="P67" s="15">
        <f t="shared" si="10"/>
        <v>0</v>
      </c>
      <c r="Q67" s="21">
        <f t="shared" si="31"/>
        <v>0</v>
      </c>
      <c r="R67" s="21">
        <f t="shared" si="31"/>
        <v>-11512.8</v>
      </c>
      <c r="S67" s="21">
        <f t="shared" si="31"/>
        <v>0</v>
      </c>
      <c r="T67" s="17">
        <f t="shared" si="11"/>
        <v>-11512.8</v>
      </c>
    </row>
    <row r="68" spans="1:20" ht="15.75" x14ac:dyDescent="0.25">
      <c r="A68" s="22" t="s">
        <v>30</v>
      </c>
      <c r="B68" s="14"/>
      <c r="C68" s="15"/>
      <c r="D68" s="15">
        <f t="shared" si="13"/>
        <v>0</v>
      </c>
      <c r="E68" s="16"/>
      <c r="F68" s="16"/>
      <c r="G68" s="16"/>
      <c r="H68" s="15">
        <f t="shared" si="8"/>
        <v>0</v>
      </c>
      <c r="I68" s="16"/>
      <c r="J68" s="16"/>
      <c r="K68" s="16"/>
      <c r="L68" s="15">
        <f t="shared" si="9"/>
        <v>0</v>
      </c>
      <c r="M68" s="16"/>
      <c r="N68" s="16"/>
      <c r="O68" s="16"/>
      <c r="P68" s="15">
        <f t="shared" si="10"/>
        <v>0</v>
      </c>
      <c r="Q68" s="16"/>
      <c r="R68" s="16"/>
      <c r="S68" s="16"/>
      <c r="T68" s="17">
        <f t="shared" si="11"/>
        <v>0</v>
      </c>
    </row>
    <row r="69" spans="1:20" ht="44.25" customHeight="1" x14ac:dyDescent="0.25">
      <c r="A69" s="22" t="s">
        <v>86</v>
      </c>
      <c r="B69" s="14" t="s">
        <v>87</v>
      </c>
      <c r="C69" s="15">
        <v>0</v>
      </c>
      <c r="D69" s="15">
        <f t="shared" si="13"/>
        <v>0</v>
      </c>
      <c r="E69" s="21">
        <v>0</v>
      </c>
      <c r="F69" s="21">
        <v>0</v>
      </c>
      <c r="G69" s="21">
        <v>0</v>
      </c>
      <c r="H69" s="15">
        <f t="shared" si="8"/>
        <v>0</v>
      </c>
      <c r="I69" s="21">
        <v>0</v>
      </c>
      <c r="J69" s="21">
        <v>0</v>
      </c>
      <c r="K69" s="21">
        <v>0</v>
      </c>
      <c r="L69" s="15">
        <f t="shared" si="9"/>
        <v>0</v>
      </c>
      <c r="M69" s="21">
        <v>0</v>
      </c>
      <c r="N69" s="21">
        <v>0</v>
      </c>
      <c r="O69" s="21">
        <v>0</v>
      </c>
      <c r="P69" s="15">
        <f t="shared" si="10"/>
        <v>0</v>
      </c>
      <c r="Q69" s="21">
        <v>0</v>
      </c>
      <c r="R69" s="21">
        <v>0</v>
      </c>
      <c r="S69" s="21">
        <v>0</v>
      </c>
      <c r="T69" s="17">
        <f t="shared" si="11"/>
        <v>0</v>
      </c>
    </row>
    <row r="70" spans="1:20" ht="26.25" customHeight="1" x14ac:dyDescent="0.25">
      <c r="A70" s="22" t="s">
        <v>88</v>
      </c>
      <c r="B70" s="14" t="s">
        <v>89</v>
      </c>
      <c r="C70" s="15">
        <v>-11512.8</v>
      </c>
      <c r="D70" s="15">
        <f t="shared" si="13"/>
        <v>-11512.8</v>
      </c>
      <c r="E70" s="21">
        <v>0</v>
      </c>
      <c r="F70" s="21">
        <v>0</v>
      </c>
      <c r="G70" s="21">
        <v>0</v>
      </c>
      <c r="H70" s="15">
        <f t="shared" si="8"/>
        <v>0</v>
      </c>
      <c r="I70" s="21">
        <v>0</v>
      </c>
      <c r="J70" s="21">
        <v>0</v>
      </c>
      <c r="K70" s="21">
        <v>0</v>
      </c>
      <c r="L70" s="15">
        <f t="shared" si="9"/>
        <v>0</v>
      </c>
      <c r="M70" s="21">
        <v>0</v>
      </c>
      <c r="N70" s="21">
        <v>0</v>
      </c>
      <c r="O70" s="21">
        <v>0</v>
      </c>
      <c r="P70" s="15">
        <f t="shared" si="10"/>
        <v>0</v>
      </c>
      <c r="Q70" s="21">
        <v>0</v>
      </c>
      <c r="R70" s="21">
        <v>-11512.8</v>
      </c>
      <c r="S70" s="21">
        <v>0</v>
      </c>
      <c r="T70" s="17">
        <f t="shared" si="11"/>
        <v>-11512.8</v>
      </c>
    </row>
    <row r="71" spans="1:20" ht="75" customHeight="1" x14ac:dyDescent="0.25">
      <c r="A71" s="22" t="s">
        <v>90</v>
      </c>
      <c r="B71" s="14" t="s">
        <v>91</v>
      </c>
      <c r="C71" s="15">
        <f>C61+C63+C67</f>
        <v>0</v>
      </c>
      <c r="D71" s="15">
        <f t="shared" si="13"/>
        <v>0</v>
      </c>
      <c r="E71" s="21">
        <f>E61+E63-E67</f>
        <v>3626.2999999999993</v>
      </c>
      <c r="F71" s="21">
        <f>F61+F63-F67</f>
        <v>1060.7999999999997</v>
      </c>
      <c r="G71" s="21">
        <f>G61+G63-G67</f>
        <v>-2394.1000000000004</v>
      </c>
      <c r="H71" s="15"/>
      <c r="I71" s="21">
        <f>I61+I63-I67</f>
        <v>325.70000000000073</v>
      </c>
      <c r="J71" s="21">
        <f>J61+J63-J67</f>
        <v>590.5</v>
      </c>
      <c r="K71" s="21">
        <f>K61+K63-K67</f>
        <v>-2001.3000000000002</v>
      </c>
      <c r="L71" s="15"/>
      <c r="M71" s="21">
        <f>M61+M63-M67</f>
        <v>6353.0999999999985</v>
      </c>
      <c r="N71" s="21">
        <f>N61+N63-N67</f>
        <v>-1407.5</v>
      </c>
      <c r="O71" s="21">
        <f>O61+O63-O67</f>
        <v>-6266.0999999999995</v>
      </c>
      <c r="P71" s="15"/>
      <c r="Q71" s="21">
        <f>Q61+Q63-Q67</f>
        <v>-733.5</v>
      </c>
      <c r="R71" s="21">
        <f>R61+R63-R67</f>
        <v>25899.899999999998</v>
      </c>
      <c r="S71" s="21">
        <f>S61+S63-S67</f>
        <v>-2041.1999999999989</v>
      </c>
      <c r="T71" s="17"/>
    </row>
    <row r="72" spans="1:20" ht="72.75" customHeight="1" x14ac:dyDescent="0.25">
      <c r="A72" s="22" t="s">
        <v>92</v>
      </c>
      <c r="B72" s="14" t="s">
        <v>93</v>
      </c>
      <c r="C72" s="15">
        <v>0</v>
      </c>
      <c r="D72" s="15">
        <f t="shared" si="13"/>
        <v>0</v>
      </c>
      <c r="E72" s="21">
        <v>4344.7</v>
      </c>
      <c r="F72" s="21">
        <f>E73</f>
        <v>7970.9999999999991</v>
      </c>
      <c r="G72" s="21">
        <f>F73</f>
        <v>9031.7999999999993</v>
      </c>
      <c r="H72" s="15"/>
      <c r="I72" s="21">
        <f>G73</f>
        <v>6637.6999999999989</v>
      </c>
      <c r="J72" s="21">
        <f>I73</f>
        <v>6963.3999999999987</v>
      </c>
      <c r="K72" s="21">
        <f>J73</f>
        <v>7553.9</v>
      </c>
      <c r="L72" s="15"/>
      <c r="M72" s="21">
        <f>K73</f>
        <v>5552.5999999999985</v>
      </c>
      <c r="N72" s="21">
        <f>M73</f>
        <v>11905.699999999997</v>
      </c>
      <c r="O72" s="21">
        <f>N73</f>
        <v>10498.199999999997</v>
      </c>
      <c r="P72" s="15"/>
      <c r="Q72" s="21">
        <f>O73</f>
        <v>4232.0999999999985</v>
      </c>
      <c r="R72" s="21">
        <f>Q73</f>
        <v>3498.5999999999985</v>
      </c>
      <c r="S72" s="21">
        <f>R73</f>
        <v>6372.8999999999987</v>
      </c>
      <c r="T72" s="17"/>
    </row>
    <row r="73" spans="1:20" ht="74.25" customHeight="1" x14ac:dyDescent="0.25">
      <c r="A73" s="22" t="s">
        <v>94</v>
      </c>
      <c r="B73" s="14" t="s">
        <v>95</v>
      </c>
      <c r="C73" s="15">
        <v>0</v>
      </c>
      <c r="D73" s="15">
        <f t="shared" si="13"/>
        <v>0</v>
      </c>
      <c r="E73" s="21">
        <f>E13-E44+E63-E67+E72+E75</f>
        <v>7970.9999999999991</v>
      </c>
      <c r="F73" s="21">
        <f>F72+F13-F44</f>
        <v>9031.7999999999993</v>
      </c>
      <c r="G73" s="21">
        <f>G72+G13-G44</f>
        <v>6637.6999999999989</v>
      </c>
      <c r="H73" s="15"/>
      <c r="I73" s="21">
        <f>I72+I13-I44</f>
        <v>6963.3999999999987</v>
      </c>
      <c r="J73" s="21">
        <f>J72+J13-J44</f>
        <v>7553.9</v>
      </c>
      <c r="K73" s="21">
        <f>K72+K13-K44</f>
        <v>5552.5999999999985</v>
      </c>
      <c r="L73" s="15"/>
      <c r="M73" s="21">
        <f>M72+M13-M44</f>
        <v>11905.699999999997</v>
      </c>
      <c r="N73" s="21">
        <f>N72+N13-N44</f>
        <v>10498.199999999997</v>
      </c>
      <c r="O73" s="21">
        <f>O72+O13-O44</f>
        <v>4232.0999999999985</v>
      </c>
      <c r="P73" s="15"/>
      <c r="Q73" s="21">
        <f>Q72+Q13-Q44</f>
        <v>3498.5999999999985</v>
      </c>
      <c r="R73" s="21">
        <f>R72+R13-R44</f>
        <v>6372.8999999999987</v>
      </c>
      <c r="S73" s="21">
        <f>S72+S13-S44</f>
        <v>4331.7000000000007</v>
      </c>
      <c r="T73" s="17"/>
    </row>
    <row r="74" spans="1:20" ht="103.5" customHeight="1" x14ac:dyDescent="0.25">
      <c r="A74" s="22" t="s">
        <v>96</v>
      </c>
      <c r="B74" s="14" t="s">
        <v>97</v>
      </c>
      <c r="C74" s="15">
        <v>4344.7</v>
      </c>
      <c r="D74" s="15">
        <f t="shared" si="13"/>
        <v>0</v>
      </c>
      <c r="E74" s="21">
        <f>E72-E73</f>
        <v>-3626.2999999999993</v>
      </c>
      <c r="F74" s="21">
        <f>F72-F73</f>
        <v>-1060.8000000000002</v>
      </c>
      <c r="G74" s="21">
        <f>G72-G73</f>
        <v>2394.1000000000004</v>
      </c>
      <c r="H74" s="15"/>
      <c r="I74" s="21">
        <f>I72-I73</f>
        <v>-325.69999999999982</v>
      </c>
      <c r="J74" s="21">
        <f>J72-J73</f>
        <v>-590.50000000000091</v>
      </c>
      <c r="K74" s="21">
        <f>K72-K73</f>
        <v>2001.3000000000011</v>
      </c>
      <c r="L74" s="15"/>
      <c r="M74" s="21">
        <f>M72-M73</f>
        <v>-6353.0999999999985</v>
      </c>
      <c r="N74" s="21">
        <f>N72-N73</f>
        <v>1407.5</v>
      </c>
      <c r="O74" s="21">
        <f>O72-O73</f>
        <v>6266.0999999999985</v>
      </c>
      <c r="P74" s="15"/>
      <c r="Q74" s="21">
        <f>Q72-Q73</f>
        <v>733.5</v>
      </c>
      <c r="R74" s="21">
        <f>R72-R73</f>
        <v>-2874.3</v>
      </c>
      <c r="S74" s="21">
        <f>S72-S73</f>
        <v>2041.199999999998</v>
      </c>
      <c r="T74" s="17"/>
    </row>
    <row r="75" spans="1:20" ht="66.75" customHeight="1" x14ac:dyDescent="0.25">
      <c r="A75" s="23" t="s">
        <v>98</v>
      </c>
      <c r="B75" s="24" t="s">
        <v>99</v>
      </c>
      <c r="C75" s="25">
        <v>0</v>
      </c>
      <c r="D75" s="25">
        <f>H75+L75+P75+T75</f>
        <v>0</v>
      </c>
      <c r="E75" s="26">
        <v>0</v>
      </c>
      <c r="F75" s="26">
        <v>0</v>
      </c>
      <c r="G75" s="26">
        <v>0</v>
      </c>
      <c r="H75" s="25"/>
      <c r="I75" s="26">
        <v>0</v>
      </c>
      <c r="J75" s="26">
        <v>0</v>
      </c>
      <c r="K75" s="26">
        <v>0</v>
      </c>
      <c r="L75" s="25"/>
      <c r="M75" s="26">
        <v>0</v>
      </c>
      <c r="N75" s="26">
        <v>0</v>
      </c>
      <c r="O75" s="26">
        <v>0</v>
      </c>
      <c r="P75" s="25"/>
      <c r="Q75" s="26">
        <v>0</v>
      </c>
      <c r="R75" s="26">
        <v>0</v>
      </c>
      <c r="S75" s="26">
        <v>0</v>
      </c>
      <c r="T75" s="27"/>
    </row>
    <row r="78" spans="1:20" ht="21.75" customHeight="1" x14ac:dyDescent="0.25"/>
  </sheetData>
  <mergeCells count="18">
    <mergeCell ref="Q1:T1"/>
    <mergeCell ref="Q2:T2"/>
    <mergeCell ref="A4:T4"/>
    <mergeCell ref="A5:T5"/>
    <mergeCell ref="A7:D7"/>
    <mergeCell ref="A8:D8"/>
    <mergeCell ref="A10:A11"/>
    <mergeCell ref="B10:B11"/>
    <mergeCell ref="C10:C11"/>
    <mergeCell ref="D10:D11"/>
    <mergeCell ref="P10:P11"/>
    <mergeCell ref="Q10:S10"/>
    <mergeCell ref="T10:T11"/>
    <mergeCell ref="E10:G10"/>
    <mergeCell ref="H10:H11"/>
    <mergeCell ref="I10:K10"/>
    <mergeCell ref="L10:L11"/>
    <mergeCell ref="M10:O10"/>
  </mergeCells>
  <pageMargins left="0.78740157480314965" right="0.39370078740157483" top="1.1811023622047245" bottom="0.78740157480314965" header="0" footer="0"/>
  <pageSetup paperSize="9" scale="52" firstPageNumber="0" orientation="landscape" r:id="rId1"/>
  <rowBreaks count="2" manualBreakCount="2">
    <brk id="31" max="19" man="1"/>
    <brk id="6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1961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кассовый план</vt:lpstr>
      <vt:lpstr>'приложение 1 кассовый план'!Print_Area_0</vt:lpstr>
      <vt:lpstr>'приложение 1 кассовый 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Дмитриева</dc:creator>
  <cp:lastModifiedBy>Оля Дмитриева</cp:lastModifiedBy>
  <cp:revision>6</cp:revision>
  <cp:lastPrinted>2019-02-13T08:45:53Z</cp:lastPrinted>
  <dcterms:created xsi:type="dcterms:W3CDTF">2014-10-22T04:58:35Z</dcterms:created>
  <dcterms:modified xsi:type="dcterms:W3CDTF">2019-02-13T08:45:58Z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