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Я\Кассовый план\2019 год\"/>
    </mc:Choice>
  </mc:AlternateContent>
  <bookViews>
    <workbookView xWindow="0" yWindow="0" windowWidth="16380" windowHeight="8190" tabRatio="988"/>
  </bookViews>
  <sheets>
    <sheet name="приложение 1 кассовый план" sheetId="1" r:id="rId1"/>
  </sheets>
  <definedNames>
    <definedName name="Print_Area_0" localSheetId="0">'приложение 1 кассовый план'!$A$1:$T$76</definedName>
    <definedName name="_xlnm.Print_Area" localSheetId="0">'приложение 1 кассовый план'!$A$1:$T$76</definedName>
  </definedNames>
  <calcPr calcId="152511" iterateDelta="1E-4"/>
</workbook>
</file>

<file path=xl/calcChain.xml><?xml version="1.0" encoding="utf-8"?>
<calcChain xmlns="http://schemas.openxmlformats.org/spreadsheetml/2006/main">
  <c r="R36" i="1" l="1"/>
  <c r="S36" i="1"/>
  <c r="Q36" i="1"/>
  <c r="N36" i="1"/>
  <c r="O36" i="1"/>
  <c r="M36" i="1"/>
  <c r="J36" i="1"/>
  <c r="K36" i="1"/>
  <c r="I36" i="1"/>
  <c r="F36" i="1"/>
  <c r="G36" i="1"/>
  <c r="E36" i="1"/>
  <c r="C36" i="1"/>
  <c r="T39" i="1"/>
  <c r="D39" i="1"/>
  <c r="P39" i="1"/>
  <c r="L39" i="1"/>
  <c r="H39" i="1"/>
  <c r="C68" i="1" l="1"/>
  <c r="H16" i="1" l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6" i="1"/>
  <c r="H37" i="1"/>
  <c r="D37" i="1" s="1"/>
  <c r="D36" i="1" s="1"/>
  <c r="H38" i="1"/>
  <c r="H41" i="1"/>
  <c r="D41" i="1" s="1"/>
  <c r="H42" i="1"/>
  <c r="H43" i="1"/>
  <c r="H44" i="1"/>
  <c r="H47" i="1"/>
  <c r="H48" i="1"/>
  <c r="H49" i="1"/>
  <c r="D49" i="1" s="1"/>
  <c r="H50" i="1"/>
  <c r="H52" i="1"/>
  <c r="D52" i="1" s="1"/>
  <c r="H53" i="1"/>
  <c r="H54" i="1"/>
  <c r="H55" i="1"/>
  <c r="H56" i="1"/>
  <c r="H57" i="1"/>
  <c r="H58" i="1"/>
  <c r="D58" i="1" s="1"/>
  <c r="H59" i="1"/>
  <c r="H60" i="1"/>
  <c r="D60" i="1" s="1"/>
  <c r="H61" i="1"/>
  <c r="H66" i="1"/>
  <c r="D66" i="1" s="1"/>
  <c r="H67" i="1"/>
  <c r="H70" i="1"/>
  <c r="D70" i="1" s="1"/>
  <c r="H71" i="1"/>
  <c r="G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6" i="1"/>
  <c r="T37" i="1"/>
  <c r="T38" i="1"/>
  <c r="T40" i="1"/>
  <c r="T41" i="1"/>
  <c r="T42" i="1"/>
  <c r="T43" i="1"/>
  <c r="T44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4" i="1"/>
  <c r="T65" i="1"/>
  <c r="T66" i="1"/>
  <c r="T67" i="1"/>
  <c r="T68" i="1"/>
  <c r="T69" i="1"/>
  <c r="T70" i="1"/>
  <c r="T71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7" i="1"/>
  <c r="P38" i="1"/>
  <c r="P40" i="1"/>
  <c r="P41" i="1"/>
  <c r="P42" i="1"/>
  <c r="P43" i="1"/>
  <c r="P44" i="1"/>
  <c r="P47" i="1"/>
  <c r="P48" i="1"/>
  <c r="P49" i="1"/>
  <c r="P50" i="1"/>
  <c r="P52" i="1"/>
  <c r="P53" i="1"/>
  <c r="P54" i="1"/>
  <c r="P55" i="1"/>
  <c r="P56" i="1"/>
  <c r="P57" i="1"/>
  <c r="P58" i="1"/>
  <c r="P59" i="1"/>
  <c r="P60" i="1"/>
  <c r="P61" i="1"/>
  <c r="P64" i="1"/>
  <c r="P66" i="1"/>
  <c r="P67" i="1"/>
  <c r="P68" i="1"/>
  <c r="P70" i="1"/>
  <c r="P71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D33" i="1" s="1"/>
  <c r="L34" i="1"/>
  <c r="L36" i="1"/>
  <c r="L37" i="1"/>
  <c r="L38" i="1"/>
  <c r="L41" i="1"/>
  <c r="L42" i="1"/>
  <c r="L43" i="1"/>
  <c r="L44" i="1"/>
  <c r="L47" i="1"/>
  <c r="L48" i="1"/>
  <c r="L49" i="1"/>
  <c r="L50" i="1"/>
  <c r="L52" i="1"/>
  <c r="L53" i="1"/>
  <c r="L54" i="1"/>
  <c r="L55" i="1"/>
  <c r="L56" i="1"/>
  <c r="L57" i="1"/>
  <c r="L58" i="1"/>
  <c r="L59" i="1"/>
  <c r="L60" i="1"/>
  <c r="L61" i="1"/>
  <c r="L64" i="1"/>
  <c r="L66" i="1"/>
  <c r="L67" i="1"/>
  <c r="L68" i="1"/>
  <c r="L70" i="1"/>
  <c r="L71" i="1"/>
  <c r="R15" i="1"/>
  <c r="S15" i="1"/>
  <c r="T15" i="1" s="1"/>
  <c r="Q15" i="1"/>
  <c r="N15" i="1"/>
  <c r="O15" i="1"/>
  <c r="M15" i="1"/>
  <c r="J15" i="1"/>
  <c r="K15" i="1"/>
  <c r="I15" i="1"/>
  <c r="L15" i="1" s="1"/>
  <c r="F15" i="1"/>
  <c r="E15" i="1"/>
  <c r="E35" i="1"/>
  <c r="E13" i="1" s="1"/>
  <c r="D38" i="1"/>
  <c r="D43" i="1"/>
  <c r="D56" i="1"/>
  <c r="D59" i="1"/>
  <c r="D67" i="1"/>
  <c r="D71" i="1"/>
  <c r="D72" i="1"/>
  <c r="D73" i="1"/>
  <c r="D74" i="1"/>
  <c r="D75" i="1"/>
  <c r="S51" i="1"/>
  <c r="D61" i="1" l="1"/>
  <c r="D44" i="1"/>
  <c r="D42" i="1"/>
  <c r="D57" i="1"/>
  <c r="D55" i="1"/>
  <c r="D48" i="1"/>
  <c r="D47" i="1"/>
  <c r="H15" i="1"/>
  <c r="D54" i="1"/>
  <c r="D53" i="1"/>
  <c r="D50" i="1"/>
  <c r="P15" i="1"/>
  <c r="D34" i="1"/>
  <c r="D29" i="1"/>
  <c r="D32" i="1"/>
  <c r="D30" i="1"/>
  <c r="D28" i="1"/>
  <c r="D26" i="1"/>
  <c r="D31" i="1"/>
  <c r="D27" i="1"/>
  <c r="C15" i="1"/>
  <c r="D25" i="1" l="1"/>
  <c r="D76" i="1"/>
  <c r="S68" i="1"/>
  <c r="R68" i="1"/>
  <c r="Q68" i="1"/>
  <c r="O68" i="1"/>
  <c r="N68" i="1"/>
  <c r="M68" i="1"/>
  <c r="K68" i="1"/>
  <c r="J68" i="1"/>
  <c r="I68" i="1"/>
  <c r="G68" i="1"/>
  <c r="F68" i="1"/>
  <c r="H68" i="1" s="1"/>
  <c r="D68" i="1" s="1"/>
  <c r="E68" i="1"/>
  <c r="S64" i="1"/>
  <c r="R64" i="1"/>
  <c r="Q64" i="1"/>
  <c r="O64" i="1"/>
  <c r="N64" i="1"/>
  <c r="M64" i="1"/>
  <c r="K64" i="1"/>
  <c r="J64" i="1"/>
  <c r="I64" i="1"/>
  <c r="G64" i="1"/>
  <c r="F64" i="1"/>
  <c r="H64" i="1" s="1"/>
  <c r="D64" i="1" s="1"/>
  <c r="E64" i="1"/>
  <c r="C64" i="1"/>
  <c r="S46" i="1"/>
  <c r="S45" i="1" s="1"/>
  <c r="R51" i="1"/>
  <c r="R46" i="1" s="1"/>
  <c r="R45" i="1" s="1"/>
  <c r="Q51" i="1"/>
  <c r="O51" i="1"/>
  <c r="O46" i="1" s="1"/>
  <c r="N51" i="1"/>
  <c r="N46" i="1" s="1"/>
  <c r="N45" i="1" s="1"/>
  <c r="M51" i="1"/>
  <c r="K51" i="1"/>
  <c r="K46" i="1" s="1"/>
  <c r="K45" i="1" s="1"/>
  <c r="J51" i="1"/>
  <c r="I51" i="1"/>
  <c r="I46" i="1" s="1"/>
  <c r="G51" i="1"/>
  <c r="G46" i="1" s="1"/>
  <c r="G45" i="1" s="1"/>
  <c r="F51" i="1"/>
  <c r="E51" i="1"/>
  <c r="C51" i="1"/>
  <c r="C46" i="1" s="1"/>
  <c r="C45" i="1" s="1"/>
  <c r="S40" i="1"/>
  <c r="R40" i="1"/>
  <c r="Q40" i="1"/>
  <c r="O40" i="1"/>
  <c r="N40" i="1"/>
  <c r="M40" i="1"/>
  <c r="K40" i="1"/>
  <c r="J40" i="1"/>
  <c r="I40" i="1"/>
  <c r="L40" i="1" s="1"/>
  <c r="G40" i="1"/>
  <c r="F40" i="1"/>
  <c r="E40" i="1"/>
  <c r="P36" i="1"/>
  <c r="M35" i="1"/>
  <c r="M13" i="1" s="1"/>
  <c r="G35" i="1"/>
  <c r="G13" i="1" s="1"/>
  <c r="F35" i="1"/>
  <c r="J46" i="1" l="1"/>
  <c r="J45" i="1" s="1"/>
  <c r="L51" i="1"/>
  <c r="Q46" i="1"/>
  <c r="Q45" i="1" s="1"/>
  <c r="T45" i="1" s="1"/>
  <c r="T51" i="1"/>
  <c r="M46" i="1"/>
  <c r="P51" i="1"/>
  <c r="P46" i="1"/>
  <c r="I45" i="1"/>
  <c r="L45" i="1" s="1"/>
  <c r="L46" i="1"/>
  <c r="H40" i="1"/>
  <c r="D40" i="1" s="1"/>
  <c r="F46" i="1"/>
  <c r="H46" i="1" s="1"/>
  <c r="H51" i="1"/>
  <c r="D51" i="1" s="1"/>
  <c r="F45" i="1"/>
  <c r="H45" i="1" s="1"/>
  <c r="H35" i="1"/>
  <c r="F13" i="1"/>
  <c r="H13" i="1" s="1"/>
  <c r="D24" i="1"/>
  <c r="Q35" i="1"/>
  <c r="K35" i="1"/>
  <c r="I35" i="1"/>
  <c r="S35" i="1"/>
  <c r="O35" i="1"/>
  <c r="M45" i="1"/>
  <c r="O45" i="1"/>
  <c r="G62" i="1"/>
  <c r="G72" i="1" s="1"/>
  <c r="J35" i="1"/>
  <c r="N35" i="1"/>
  <c r="R35" i="1"/>
  <c r="C40" i="1"/>
  <c r="E46" i="1"/>
  <c r="E45" i="1" s="1"/>
  <c r="S62" i="1" l="1"/>
  <c r="S72" i="1" s="1"/>
  <c r="S13" i="1"/>
  <c r="R62" i="1"/>
  <c r="R13" i="1"/>
  <c r="Q13" i="1"/>
  <c r="T13" i="1" s="1"/>
  <c r="T35" i="1"/>
  <c r="N62" i="1"/>
  <c r="N13" i="1"/>
  <c r="J13" i="1"/>
  <c r="J62" i="1" s="1"/>
  <c r="J72" i="1" s="1"/>
  <c r="K13" i="1"/>
  <c r="K62" i="1" s="1"/>
  <c r="K72" i="1" s="1"/>
  <c r="L35" i="1"/>
  <c r="I13" i="1"/>
  <c r="P45" i="1"/>
  <c r="T46" i="1"/>
  <c r="D46" i="1" s="1"/>
  <c r="D45" i="1"/>
  <c r="P35" i="1"/>
  <c r="O13" i="1"/>
  <c r="P13" i="1" s="1"/>
  <c r="F62" i="1"/>
  <c r="F72" i="1" s="1"/>
  <c r="D23" i="1"/>
  <c r="R72" i="1"/>
  <c r="N72" i="1"/>
  <c r="E62" i="1"/>
  <c r="C35" i="1"/>
  <c r="C13" i="1" s="1"/>
  <c r="C62" i="1" s="1"/>
  <c r="M62" i="1"/>
  <c r="E74" i="1"/>
  <c r="E75" i="1" s="1"/>
  <c r="E63" i="1" s="1"/>
  <c r="L13" i="1" l="1"/>
  <c r="I62" i="1"/>
  <c r="I72" i="1" s="1"/>
  <c r="Q62" i="1"/>
  <c r="Q72" i="1" s="1"/>
  <c r="O62" i="1"/>
  <c r="O72" i="1" s="1"/>
  <c r="D13" i="1"/>
  <c r="D35" i="1"/>
  <c r="M72" i="1"/>
  <c r="P62" i="1"/>
  <c r="E72" i="1"/>
  <c r="H62" i="1"/>
  <c r="D22" i="1"/>
  <c r="C72" i="1"/>
  <c r="F73" i="1"/>
  <c r="L62" i="1" l="1"/>
  <c r="T62" i="1"/>
  <c r="D21" i="1"/>
  <c r="F74" i="1"/>
  <c r="G73" i="1" s="1"/>
  <c r="G74" i="1" s="1"/>
  <c r="I73" i="1" s="1"/>
  <c r="I74" i="1" s="1"/>
  <c r="D62" i="1" l="1"/>
  <c r="D20" i="1"/>
  <c r="F75" i="1"/>
  <c r="F63" i="1" s="1"/>
  <c r="G75" i="1"/>
  <c r="G63" i="1" s="1"/>
  <c r="J73" i="1"/>
  <c r="J74" i="1" s="1"/>
  <c r="H63" i="1" l="1"/>
  <c r="D19" i="1"/>
  <c r="I75" i="1"/>
  <c r="I63" i="1" s="1"/>
  <c r="K73" i="1"/>
  <c r="K74" i="1" s="1"/>
  <c r="D18" i="1" l="1"/>
  <c r="J75" i="1"/>
  <c r="J63" i="1" s="1"/>
  <c r="M73" i="1"/>
  <c r="M74" i="1" s="1"/>
  <c r="D17" i="1" l="1"/>
  <c r="N73" i="1"/>
  <c r="N74" i="1" s="1"/>
  <c r="K75" i="1"/>
  <c r="K63" i="1" s="1"/>
  <c r="L63" i="1" s="1"/>
  <c r="D15" i="1" l="1"/>
  <c r="D16" i="1"/>
  <c r="M75" i="1"/>
  <c r="M63" i="1" s="1"/>
  <c r="O73" i="1"/>
  <c r="O74" i="1" s="1"/>
  <c r="Q73" i="1" l="1"/>
  <c r="Q74" i="1" s="1"/>
  <c r="N75" i="1"/>
  <c r="N63" i="1" s="1"/>
  <c r="O75" i="1" l="1"/>
  <c r="O63" i="1" s="1"/>
  <c r="P63" i="1" s="1"/>
  <c r="R73" i="1"/>
  <c r="R74" i="1" s="1"/>
  <c r="S73" i="1" l="1"/>
  <c r="S74" i="1" s="1"/>
  <c r="Q75" i="1"/>
  <c r="Q63" i="1" s="1"/>
  <c r="S75" i="1" l="1"/>
  <c r="S63" i="1" s="1"/>
  <c r="R75" i="1"/>
  <c r="R63" i="1" s="1"/>
  <c r="T63" i="1" l="1"/>
  <c r="D63" i="1" s="1"/>
</calcChain>
</file>

<file path=xl/sharedStrings.xml><?xml version="1.0" encoding="utf-8"?>
<sst xmlns="http://schemas.openxmlformats.org/spreadsheetml/2006/main" count="110" uniqueCount="107">
  <si>
    <t>Зав.финансовым отделом</t>
  </si>
  <si>
    <t>________________В.П.Тарасова</t>
  </si>
  <si>
    <t>Периодичность:ежемесячная</t>
  </si>
  <si>
    <t>Единица измерения: тыс. рублей</t>
  </si>
  <si>
    <t>Наименование показателя планирования</t>
  </si>
  <si>
    <t>Код строки</t>
  </si>
  <si>
    <t>Решение о бюджете на год</t>
  </si>
  <si>
    <t>Кассовый план на год</t>
  </si>
  <si>
    <t>I квартал</t>
  </si>
  <si>
    <t>Итого за I квартал</t>
  </si>
  <si>
    <t>II квартал</t>
  </si>
  <si>
    <t>Итого за II квартал</t>
  </si>
  <si>
    <t>III квартал</t>
  </si>
  <si>
    <t>Итого за III квартал</t>
  </si>
  <si>
    <t>IV квартал</t>
  </si>
  <si>
    <t>Итого за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</si>
  <si>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</si>
  <si>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</si>
  <si>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</si>
  <si>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</si>
  <si>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</si>
  <si>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</si>
  <si>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</si>
  <si>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</si>
  <si>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</si>
  <si>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</si>
  <si>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</si>
  <si>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</si>
  <si>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КАССОВЫЕ ПОСТУПЛЕНИЯ ПО ДОХОДАМ-ВСЕГО</t>
  </si>
  <si>
    <t>0100</t>
  </si>
  <si>
    <t>в том числе:</t>
  </si>
  <si>
    <t>налоговые и неналоговые доходы</t>
  </si>
  <si>
    <t>0110</t>
  </si>
  <si>
    <t>налог на доходы физических лиц</t>
  </si>
  <si>
    <t>акцизы по подакцизным товарам</t>
  </si>
  <si>
    <t>единый сельскохозяйственный налог</t>
  </si>
  <si>
    <t>налог на имушество физических лиц</t>
  </si>
  <si>
    <t>земельный налог с организаций</t>
  </si>
  <si>
    <t>земельный налог с физических лиц</t>
  </si>
  <si>
    <t>доходы в виде арендной платы  за земельные участки,государственная собственность на которые не разграничена</t>
  </si>
  <si>
    <t>доходы в виде арендной платы  за земельные участки,находящиеся в муниципальной собственности</t>
  </si>
  <si>
    <t>доходы от сдачи имущества в аренду</t>
  </si>
  <si>
    <t>доходы от перечисления части прибыли МУП</t>
  </si>
  <si>
    <t>плата за найм</t>
  </si>
  <si>
    <t>доходы от продажи земельных участков, находящиеся в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</si>
  <si>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</si>
  <si>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штрафы,санкции,возмещении ущерба</t>
  </si>
  <si>
    <t>безвозмездные поступления</t>
  </si>
  <si>
    <t>0120</t>
  </si>
  <si>
    <t>поступления средств из областного бюджета, в т.ч.</t>
  </si>
  <si>
    <t>субсидии</t>
  </si>
  <si>
    <t>субвенции</t>
  </si>
  <si>
    <t>поступления средств из районного бюджета, в т.ч.</t>
  </si>
  <si>
    <t>дотации</t>
  </si>
  <si>
    <t>иные межбюджетные трансферты</t>
  </si>
  <si>
    <t>прочие безвозмездные поступления</t>
  </si>
  <si>
    <t>КАССОВЫЕ ВЫПЛАТЫ ПО РАСХОДАМ-ВСЕГО</t>
  </si>
  <si>
    <t>0200</t>
  </si>
  <si>
    <t>в том числе по разделам:</t>
  </si>
  <si>
    <t>0100 "Общегосударственные вопросы"</t>
  </si>
  <si>
    <t>0200 "Национальная оборона"</t>
  </si>
  <si>
    <t>0300 "Национальная безопасность и правоохранительная деятельность"</t>
  </si>
  <si>
    <t>0400 "Национальная экономика"</t>
  </si>
  <si>
    <t>0500, в том числе:</t>
  </si>
  <si>
    <t>0501 "Жилищное хозяйство"</t>
  </si>
  <si>
    <t>0502 "Коммунальное хозяйство"</t>
  </si>
  <si>
    <t>0503 "Благоустройство"</t>
  </si>
  <si>
    <t>0505 "Другие вопросы в области жилищно-коммунального хозяйства"</t>
  </si>
  <si>
    <t>0707 "Образование"</t>
  </si>
  <si>
    <t>0800 "Культура,кинематография"</t>
  </si>
  <si>
    <t>1000 "Социальная политика"</t>
  </si>
  <si>
    <t>1100 "Физическая культура и спорт"</t>
  </si>
  <si>
    <t>1200 "Средства массовой информации"</t>
  </si>
  <si>
    <t>1300 "Обслуживание государственного и муниципального долга"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</si>
  <si>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</si>
  <si>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</si>
  <si>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</si>
  <si>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</si>
  <si>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бюджета-всего</t>
  </si>
  <si>
    <t>0500</t>
  </si>
  <si>
    <t>-получение кредитов от кредитных организаций</t>
  </si>
  <si>
    <t>0510</t>
  </si>
  <si>
    <t>-получение бюджетных кредитов</t>
  </si>
  <si>
    <t>0520</t>
  </si>
  <si>
    <t>Кассовые выплаты по источникам финансирования дефицита бюджета-всего</t>
  </si>
  <si>
    <t>0600</t>
  </si>
  <si>
    <t>-погашение кредитов от кредитных организаций</t>
  </si>
  <si>
    <t>0610</t>
  </si>
  <si>
    <t>- погашение бюджетных кредитов</t>
  </si>
  <si>
    <t>0620</t>
  </si>
  <si>
    <t>РЕЗУЛЬТАТ ОПЕРАЦИЙ (без операций по управлению средствами на едином счете бюджета) (ст.0300+стр. 0500-стр.0600)</t>
  </si>
  <si>
    <t>0700</t>
  </si>
  <si>
    <t>Остатки на едином счете бюджета на начало периода (без средств от заимствования со счетов бюджетных учреждений)</t>
  </si>
  <si>
    <t>0800</t>
  </si>
  <si>
    <t>Остатки на едином счете бюджета на конец периода (без средств от заимствования со счетов бюджетных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</si>
  <si>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</si>
  <si>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бюджета) (стр.0800-стр.0900)</t>
  </si>
  <si>
    <t>1000</t>
  </si>
  <si>
    <t>СПРАВОЧНО: средства от заимствования со счетов бюджетных учреждений</t>
  </si>
  <si>
    <t>1100</t>
  </si>
  <si>
    <t>возврат субсидий прошлых лет</t>
  </si>
  <si>
    <t>невыясненные поступления,прочие неналоговые доходы</t>
  </si>
  <si>
    <t>доходы от реализации имущества</t>
  </si>
  <si>
    <t>плата за увеличение площади земельных участков, плата по соглашением по сервитуту</t>
  </si>
  <si>
    <t>Кассовый план исполнения бюджета муниципального образования город Лакинск на 2019 год</t>
  </si>
  <si>
    <t>доходы, поступающие в порядке возмещения расходов, понесенных в связи с эксплуатацией имущества и доходы от оказания платных услуг</t>
  </si>
  <si>
    <t>(по состоянию на "01" апреля 2019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</si>
</sst>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DD7EE"/>
        <bgColor rgb="FF99CCFF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wrapText="1"/>
    </xf>
    <xf numFmtId="49" fontId="2" fillId="0" borderId="9" xfId="0" applyNumberFormat="1" applyFont="1" applyBorder="1" applyAlignment="1">
      <alignment horizontal="center" wrapText="1"/>
    </xf>
    <xf numFmtId="164" fontId="3" fillId="0" borderId="9" xfId="0" applyNumberFormat="1" applyFont="1" applyBorder="1" applyAlignment="1">
      <alignment wrapText="1"/>
    </xf>
    <xf numFmtId="164" fontId="3" fillId="2" borderId="9" xfId="0" applyNumberFormat="1" applyFont="1" applyFill="1" applyBorder="1" applyAlignment="1">
      <alignment wrapText="1"/>
    </xf>
    <xf numFmtId="164" fontId="3" fillId="0" borderId="10" xfId="0" applyNumberFormat="1" applyFont="1" applyBorder="1" applyAlignment="1">
      <alignment wrapText="1"/>
    </xf>
    <xf numFmtId="0" fontId="1" fillId="0" borderId="11" xfId="0" applyFont="1" applyBorder="1" applyAlignment="1">
      <alignment wrapText="1"/>
    </xf>
    <xf numFmtId="49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wrapText="1"/>
    </xf>
    <xf numFmtId="164" fontId="4" fillId="0" borderId="4" xfId="0" applyNumberFormat="1" applyFont="1" applyBorder="1" applyAlignment="1">
      <alignment wrapText="1"/>
    </xf>
    <xf numFmtId="164" fontId="3" fillId="0" borderId="12" xfId="0" applyNumberFormat="1" applyFont="1" applyBorder="1" applyAlignment="1">
      <alignment wrapText="1"/>
    </xf>
    <xf numFmtId="0" fontId="2" fillId="0" borderId="11" xfId="0" applyFont="1" applyBorder="1" applyAlignment="1">
      <alignment wrapText="1"/>
    </xf>
    <xf numFmtId="49" fontId="2" fillId="0" borderId="4" xfId="0" applyNumberFormat="1" applyFont="1" applyBorder="1" applyAlignment="1">
      <alignment horizontal="center" wrapText="1"/>
    </xf>
    <xf numFmtId="164" fontId="3" fillId="2" borderId="4" xfId="0" applyNumberFormat="1" applyFont="1" applyFill="1" applyBorder="1" applyAlignment="1">
      <alignment wrapText="1"/>
    </xf>
    <xf numFmtId="164" fontId="4" fillId="2" borderId="4" xfId="0" applyNumberFormat="1" applyFont="1" applyFill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5" xfId="0" applyNumberFormat="1" applyFont="1" applyBorder="1" applyAlignment="1">
      <alignment wrapText="1"/>
    </xf>
    <xf numFmtId="49" fontId="1" fillId="0" borderId="6" xfId="0" applyNumberFormat="1" applyFont="1" applyBorder="1" applyAlignment="1">
      <alignment horizontal="center" wrapText="1"/>
    </xf>
    <xf numFmtId="164" fontId="3" fillId="0" borderId="6" xfId="0" applyNumberFormat="1" applyFont="1" applyBorder="1" applyAlignment="1">
      <alignment wrapText="1"/>
    </xf>
    <xf numFmtId="164" fontId="4" fillId="2" borderId="6" xfId="0" applyNumberFormat="1" applyFont="1" applyFill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164" fontId="5" fillId="3" borderId="4" xfId="0" applyNumberFormat="1" applyFont="1" applyFill="1" applyBorder="1" applyAlignment="1">
      <alignment wrapText="1"/>
    </xf>
    <xf numFmtId="164" fontId="3" fillId="3" borderId="4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9"/>
  <sheetViews>
    <sheetView tabSelected="1" view="pageBreakPreview" topLeftCell="A68" zoomScale="75" zoomScaleNormal="100" zoomScalePageLayoutView="75" workbookViewId="0">
      <selection activeCell="F13" sqref="A9:G13"/>
    </sheetView>
  </sheetViews>
  <sheetFormatPr defaultRowHeight="15" x14ac:dyDescent="0.25"/>
  <cols>
    <col min="1" max="1" width="40.140625"/>
    <col min="2" max="2" width="8.7109375"/>
    <col min="3" max="3" width="11.5703125"/>
    <col min="4" max="4" width="11.140625"/>
    <col min="5" max="5" width="10.5703125"/>
    <col min="6" max="6" width="12.7109375"/>
    <col min="7" max="7" width="11"/>
    <col min="8" max="8" width="10.5703125"/>
    <col min="9" max="9" width="10.85546875"/>
    <col min="10" max="10" width="11"/>
    <col min="11" max="11" width="11.140625"/>
    <col min="12" max="12" width="11.28515625"/>
    <col min="13" max="13" width="10.85546875"/>
    <col min="14" max="14" width="11.5703125"/>
    <col min="15" max="15" width="12.28515625"/>
    <col min="16" max="16" width="12.42578125"/>
    <col min="17" max="17" width="11.42578125"/>
    <col min="18" max="18" width="11.28515625"/>
    <col min="19" max="19" width="11"/>
    <col min="20" max="20" width="12.28515625"/>
    <col min="21" max="1025" width="8.7109375"/>
  </cols>
  <sheetData>
    <row r="1" spans="1:2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4" t="s">
        <v>0</v>
      </c>
      <c r="R1" s="34"/>
      <c r="S1" s="34"/>
      <c r="T1" s="34"/>
    </row>
    <row r="2" spans="1:20" ht="15.7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4" t="s">
        <v>1</v>
      </c>
      <c r="R2" s="34"/>
      <c r="S2" s="34"/>
      <c r="T2" s="34"/>
    </row>
    <row r="3" spans="1:20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</row>
    <row r="4" spans="1:20" ht="15.75" x14ac:dyDescent="0.25">
      <c r="A4" s="35" t="s">
        <v>104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ht="15.75" x14ac:dyDescent="0.25">
      <c r="A5" s="35" t="s">
        <v>106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</row>
    <row r="6" spans="1:20" ht="15.75" x14ac:dyDescent="0.25">
      <c r="A6" s="1"/>
      <c r="B6" s="1"/>
      <c r="C6" s="1"/>
      <c r="D6" s="1"/>
      <c r="E6" s="1"/>
      <c r="F6" s="3"/>
      <c r="G6" s="3"/>
      <c r="H6" s="3"/>
      <c r="I6" s="3"/>
      <c r="J6" s="3"/>
      <c r="K6" s="3"/>
      <c r="L6" s="3"/>
      <c r="M6" s="3"/>
      <c r="N6" s="3"/>
      <c r="O6" s="3"/>
      <c r="P6" s="1"/>
      <c r="Q6" s="1"/>
      <c r="R6" s="1"/>
      <c r="S6" s="1"/>
      <c r="T6" s="1"/>
    </row>
    <row r="7" spans="1:20" ht="15.75" x14ac:dyDescent="0.25">
      <c r="A7" s="32" t="s">
        <v>2</v>
      </c>
      <c r="B7" s="32"/>
      <c r="C7" s="32"/>
      <c r="D7" s="32"/>
      <c r="E7" s="1"/>
      <c r="F7" s="3"/>
      <c r="G7" s="3"/>
      <c r="H7" s="3"/>
      <c r="I7" s="3"/>
      <c r="J7" s="3"/>
      <c r="K7" s="3"/>
      <c r="L7" s="3"/>
      <c r="M7" s="3"/>
      <c r="N7" s="3"/>
      <c r="O7" s="3"/>
      <c r="P7" s="1"/>
    </row>
    <row r="8" spans="1:20" ht="15.75" x14ac:dyDescent="0.25">
      <c r="A8" s="32" t="s">
        <v>3</v>
      </c>
      <c r="B8" s="32"/>
      <c r="C8" s="32"/>
      <c r="D8" s="3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20" ht="15.75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18" customHeight="1" x14ac:dyDescent="0.25">
      <c r="A10" s="33" t="s">
        <v>4</v>
      </c>
      <c r="B10" s="30" t="s">
        <v>5</v>
      </c>
      <c r="C10" s="30" t="s">
        <v>6</v>
      </c>
      <c r="D10" s="30" t="s">
        <v>7</v>
      </c>
      <c r="E10" s="30" t="s">
        <v>8</v>
      </c>
      <c r="F10" s="30"/>
      <c r="G10" s="30"/>
      <c r="H10" s="30" t="s">
        <v>9</v>
      </c>
      <c r="I10" s="30" t="s">
        <v>10</v>
      </c>
      <c r="J10" s="30"/>
      <c r="K10" s="30"/>
      <c r="L10" s="30" t="s">
        <v>11</v>
      </c>
      <c r="M10" s="30" t="s">
        <v>12</v>
      </c>
      <c r="N10" s="30"/>
      <c r="O10" s="30"/>
      <c r="P10" s="30" t="s">
        <v>13</v>
      </c>
      <c r="Q10" s="30" t="s">
        <v>14</v>
      </c>
      <c r="R10" s="30"/>
      <c r="S10" s="30"/>
      <c r="T10" s="31" t="s">
        <v>15</v>
      </c>
    </row>
    <row r="11" spans="1:20" ht="39.75" customHeight="1" x14ac:dyDescent="0.25">
      <c r="A11" s="33"/>
      <c r="B11" s="30"/>
      <c r="C11" s="30"/>
      <c r="D11" s="30"/>
      <c r="E11" s="4" t="s">
        <v>16</v>
      </c>
      <c r="F11" s="4" t="s">
        <v>17</v>
      </c>
      <c r="G11" s="4" t="s">
        <v>18</v>
      </c>
      <c r="H11" s="30"/>
      <c r="I11" s="4" t="s">
        <v>19</v>
      </c>
      <c r="J11" s="4" t="s">
        <v>20</v>
      </c>
      <c r="K11" s="4" t="s">
        <v>21</v>
      </c>
      <c r="L11" s="30"/>
      <c r="M11" s="4" t="s">
        <v>22</v>
      </c>
      <c r="N11" s="4" t="s">
        <v>23</v>
      </c>
      <c r="O11" s="4" t="s">
        <v>24</v>
      </c>
      <c r="P11" s="30"/>
      <c r="Q11" s="4" t="s">
        <v>25</v>
      </c>
      <c r="R11" s="4" t="s">
        <v>26</v>
      </c>
      <c r="S11" s="4" t="s">
        <v>27</v>
      </c>
      <c r="T11" s="31"/>
    </row>
    <row r="12" spans="1:20" ht="15.75" x14ac:dyDescent="0.25">
      <c r="A12" s="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7">
        <v>20</v>
      </c>
    </row>
    <row r="13" spans="1:20" ht="48" customHeight="1" x14ac:dyDescent="0.25">
      <c r="A13" s="8" t="s">
        <v>28</v>
      </c>
      <c r="B13" s="9" t="s">
        <v>29</v>
      </c>
      <c r="C13" s="10">
        <f>C15+C35</f>
        <v>79924.400000000009</v>
      </c>
      <c r="D13" s="10">
        <f>H13+L13+P13+T13</f>
        <v>122279.29999999999</v>
      </c>
      <c r="E13" s="11">
        <f>E15+E35+E44</f>
        <v>5103.2</v>
      </c>
      <c r="F13" s="11">
        <f t="shared" ref="F13:G13" si="0">F15+F35+F44</f>
        <v>4821.8999999999996</v>
      </c>
      <c r="G13" s="11">
        <f t="shared" si="0"/>
        <v>5117.5</v>
      </c>
      <c r="H13" s="10">
        <f>E13+F13+G13</f>
        <v>15042.599999999999</v>
      </c>
      <c r="I13" s="11">
        <f>I15+I35</f>
        <v>8915.9</v>
      </c>
      <c r="J13" s="11">
        <f t="shared" ref="J13:K13" si="1">J15+J35</f>
        <v>5773.0999999999995</v>
      </c>
      <c r="K13" s="11">
        <f t="shared" si="1"/>
        <v>4834.2999999999993</v>
      </c>
      <c r="L13" s="10">
        <f>I13+J13+K13</f>
        <v>19523.3</v>
      </c>
      <c r="M13" s="11">
        <f>M15+M35</f>
        <v>16778.2</v>
      </c>
      <c r="N13" s="11">
        <f t="shared" ref="N13:O13" si="2">N15+N35</f>
        <v>3431.7</v>
      </c>
      <c r="O13" s="11">
        <f t="shared" si="2"/>
        <v>39918.6</v>
      </c>
      <c r="P13" s="10">
        <f>M13+N13+O13</f>
        <v>60128.5</v>
      </c>
      <c r="Q13" s="11">
        <f>Q15+Q35</f>
        <v>12635.2</v>
      </c>
      <c r="R13" s="11">
        <f t="shared" ref="R13:S13" si="3">R15+R35</f>
        <v>8283.9</v>
      </c>
      <c r="S13" s="11">
        <f t="shared" si="3"/>
        <v>6665.8</v>
      </c>
      <c r="T13" s="12">
        <f>Q13+R13+S13</f>
        <v>27584.899999999998</v>
      </c>
    </row>
    <row r="14" spans="1:20" ht="13.5" customHeight="1" x14ac:dyDescent="0.25">
      <c r="A14" s="13" t="s">
        <v>30</v>
      </c>
      <c r="B14" s="14"/>
      <c r="C14" s="15"/>
      <c r="D14" s="15"/>
      <c r="E14" s="16"/>
      <c r="F14" s="16"/>
      <c r="G14" s="16"/>
      <c r="H14" s="15"/>
      <c r="I14" s="16"/>
      <c r="J14" s="16"/>
      <c r="K14" s="16"/>
      <c r="L14" s="15"/>
      <c r="M14" s="16"/>
      <c r="N14" s="16"/>
      <c r="O14" s="16"/>
      <c r="P14" s="15"/>
      <c r="Q14" s="16"/>
      <c r="R14" s="16"/>
      <c r="S14" s="16"/>
      <c r="T14" s="17"/>
    </row>
    <row r="15" spans="1:20" ht="31.5" customHeight="1" x14ac:dyDescent="0.25">
      <c r="A15" s="18" t="s">
        <v>31</v>
      </c>
      <c r="B15" s="19" t="s">
        <v>32</v>
      </c>
      <c r="C15" s="15">
        <f>C16+C17+C18+C19+C20+C21+C22+C23+C24+C26+C27+C30+C31+C32+C33+C25+C28+C29+C34</f>
        <v>66069.3</v>
      </c>
      <c r="D15" s="15">
        <f>H15+L15+P15+T15</f>
        <v>66069.3</v>
      </c>
      <c r="E15" s="20">
        <f>E16+E17+E18+E19+E20+E21+E22+E23+E24+E25+E26+E27+E29+E30+E31+E32+E33+E34</f>
        <v>3948.3999999999996</v>
      </c>
      <c r="F15" s="20">
        <f t="shared" ref="F15" si="4">F16+F17+F18+F19+F20+F21+F22+F23+F24+F25+F26+F27+F29+F30+F31+F32+F33+F34</f>
        <v>4115.8999999999996</v>
      </c>
      <c r="G15" s="20">
        <f>G16+G17+G18+G19+G20+G21+G22+G23+G24+G25+G26+G27+G29+G30+G31+G32+G33+G34</f>
        <v>4261.5</v>
      </c>
      <c r="H15" s="15">
        <f>E15+F15+G15</f>
        <v>12325.8</v>
      </c>
      <c r="I15" s="20">
        <f>I16+I17+I18+I19+I20+I21+I22+I23+I24+I25+I26+I27+I29+I30+I31+I32+I33+I34</f>
        <v>8391.4</v>
      </c>
      <c r="J15" s="20">
        <f t="shared" ref="J15:K15" si="5">J16+J17+J18+J19+J20+J21+J22+J23+J24+J25+J26+J27+J29+J30+J31+J32+J33+J34</f>
        <v>5073.0999999999995</v>
      </c>
      <c r="K15" s="20">
        <f t="shared" si="5"/>
        <v>4048.2999999999997</v>
      </c>
      <c r="L15" s="15">
        <f>I15+J15+K15</f>
        <v>17512.8</v>
      </c>
      <c r="M15" s="20">
        <f>M16+M17+M18+M19+M20+M21+M22+M23+M24+M25+M26+M27+M29+M30+M31+M32+M33+M34</f>
        <v>11649.900000000001</v>
      </c>
      <c r="N15" s="20">
        <f t="shared" ref="N15:O15" si="6">N16+N17+N18+N19+N20+N21+N22+N23+N24+N25+N26+N27+N29+N30+N31+N32+N33+N34</f>
        <v>2732</v>
      </c>
      <c r="O15" s="20">
        <f t="shared" si="6"/>
        <v>3158</v>
      </c>
      <c r="P15" s="15">
        <f>M15+N15+O15</f>
        <v>17539.900000000001</v>
      </c>
      <c r="Q15" s="20">
        <f>Q16+Q17+Q18+Q19+Q20+Q21+Q22+Q23+Q24+Q25+Q26+Q27+Q29+Q30+Q31+Q32+Q33+Q34</f>
        <v>5141.1000000000004</v>
      </c>
      <c r="R15" s="20">
        <f t="shared" ref="R15:S15" si="7">R16+R17+R18+R19+R20+R21+R22+R23+R24+R25+R26+R27+R29+R30+R31+R32+R33+R34</f>
        <v>7583.9</v>
      </c>
      <c r="S15" s="20">
        <f t="shared" si="7"/>
        <v>5965.8</v>
      </c>
      <c r="T15" s="17">
        <f>Q15+R15+S15</f>
        <v>18690.8</v>
      </c>
    </row>
    <row r="16" spans="1:20" ht="22.5" customHeight="1" x14ac:dyDescent="0.25">
      <c r="A16" s="13" t="s">
        <v>33</v>
      </c>
      <c r="B16" s="14"/>
      <c r="C16" s="15">
        <v>14597.4</v>
      </c>
      <c r="D16" s="15">
        <f>H16+L16+P16+T16</f>
        <v>14597.400000000001</v>
      </c>
      <c r="E16" s="21">
        <v>981.2</v>
      </c>
      <c r="F16" s="21">
        <v>1281.3</v>
      </c>
      <c r="G16" s="21">
        <v>1181.2</v>
      </c>
      <c r="H16" s="15">
        <f t="shared" ref="H16:H71" si="8">E16+F16+G16</f>
        <v>3443.7</v>
      </c>
      <c r="I16" s="21">
        <v>1135.9000000000001</v>
      </c>
      <c r="J16" s="21">
        <v>1131</v>
      </c>
      <c r="K16" s="21">
        <v>1193</v>
      </c>
      <c r="L16" s="15">
        <f t="shared" ref="L16:L71" si="9">I16+J16+K16</f>
        <v>3459.9</v>
      </c>
      <c r="M16" s="21">
        <v>1192.0999999999999</v>
      </c>
      <c r="N16" s="21">
        <v>1216</v>
      </c>
      <c r="O16" s="21">
        <v>1148</v>
      </c>
      <c r="P16" s="15">
        <f t="shared" ref="P16:P71" si="10">M16+N16+O16</f>
        <v>3556.1</v>
      </c>
      <c r="Q16" s="21">
        <v>1216</v>
      </c>
      <c r="R16" s="21">
        <v>1210</v>
      </c>
      <c r="S16" s="21">
        <v>1711.7</v>
      </c>
      <c r="T16" s="17">
        <f t="shared" ref="T16:T71" si="11">Q16+R16+S16</f>
        <v>4137.7</v>
      </c>
    </row>
    <row r="17" spans="1:20" ht="22.5" customHeight="1" x14ac:dyDescent="0.25">
      <c r="A17" s="13" t="s">
        <v>34</v>
      </c>
      <c r="B17" s="14"/>
      <c r="C17" s="15">
        <v>3325.1</v>
      </c>
      <c r="D17" s="15">
        <f t="shared" ref="D17:D34" si="12">H17+L17+P17+T17</f>
        <v>3325.1</v>
      </c>
      <c r="E17" s="21">
        <v>386.7</v>
      </c>
      <c r="F17" s="21">
        <v>456.8</v>
      </c>
      <c r="G17" s="21">
        <v>175.2</v>
      </c>
      <c r="H17" s="15">
        <f t="shared" si="8"/>
        <v>1018.7</v>
      </c>
      <c r="I17" s="21">
        <v>401.1</v>
      </c>
      <c r="J17" s="21">
        <v>253</v>
      </c>
      <c r="K17" s="21">
        <v>245.2</v>
      </c>
      <c r="L17" s="15">
        <f t="shared" si="9"/>
        <v>899.3</v>
      </c>
      <c r="M17" s="21">
        <v>220</v>
      </c>
      <c r="N17" s="21">
        <v>224</v>
      </c>
      <c r="O17" s="21">
        <v>321</v>
      </c>
      <c r="P17" s="15">
        <f t="shared" si="10"/>
        <v>765</v>
      </c>
      <c r="Q17" s="21">
        <v>218</v>
      </c>
      <c r="R17" s="21">
        <v>216</v>
      </c>
      <c r="S17" s="21">
        <v>208.1</v>
      </c>
      <c r="T17" s="17">
        <f t="shared" si="11"/>
        <v>642.1</v>
      </c>
    </row>
    <row r="18" spans="1:20" ht="22.5" customHeight="1" x14ac:dyDescent="0.25">
      <c r="A18" s="13" t="s">
        <v>35</v>
      </c>
      <c r="B18" s="14"/>
      <c r="C18" s="15">
        <v>10.4</v>
      </c>
      <c r="D18" s="15">
        <f t="shared" si="12"/>
        <v>10.4</v>
      </c>
      <c r="E18" s="21">
        <v>0</v>
      </c>
      <c r="F18" s="21">
        <v>0.8</v>
      </c>
      <c r="G18" s="21">
        <v>0</v>
      </c>
      <c r="H18" s="15">
        <f t="shared" si="8"/>
        <v>0.8</v>
      </c>
      <c r="I18" s="21">
        <v>1.6</v>
      </c>
      <c r="J18" s="21">
        <v>0</v>
      </c>
      <c r="K18" s="21">
        <v>0</v>
      </c>
      <c r="L18" s="15">
        <f t="shared" si="9"/>
        <v>1.6</v>
      </c>
      <c r="M18" s="21">
        <v>1</v>
      </c>
      <c r="N18" s="21">
        <v>0</v>
      </c>
      <c r="O18" s="21">
        <v>0</v>
      </c>
      <c r="P18" s="15">
        <f t="shared" si="10"/>
        <v>1</v>
      </c>
      <c r="Q18" s="21">
        <v>0</v>
      </c>
      <c r="R18" s="21">
        <v>0</v>
      </c>
      <c r="S18" s="21">
        <v>7</v>
      </c>
      <c r="T18" s="17">
        <f t="shared" si="11"/>
        <v>7</v>
      </c>
    </row>
    <row r="19" spans="1:20" ht="22.5" customHeight="1" x14ac:dyDescent="0.25">
      <c r="A19" s="13" t="s">
        <v>36</v>
      </c>
      <c r="B19" s="14"/>
      <c r="C19" s="15">
        <v>2773</v>
      </c>
      <c r="D19" s="15">
        <f t="shared" si="12"/>
        <v>2773</v>
      </c>
      <c r="E19" s="21">
        <v>77.2</v>
      </c>
      <c r="F19" s="21">
        <v>40</v>
      </c>
      <c r="G19" s="21">
        <v>51.4</v>
      </c>
      <c r="H19" s="15">
        <f t="shared" si="8"/>
        <v>168.6</v>
      </c>
      <c r="I19" s="21">
        <v>44.4</v>
      </c>
      <c r="J19" s="21">
        <v>9</v>
      </c>
      <c r="K19" s="21">
        <v>69</v>
      </c>
      <c r="L19" s="15">
        <f t="shared" si="9"/>
        <v>122.4</v>
      </c>
      <c r="M19" s="21">
        <v>11</v>
      </c>
      <c r="N19" s="21">
        <v>5</v>
      </c>
      <c r="O19" s="21">
        <v>11</v>
      </c>
      <c r="P19" s="15">
        <f t="shared" si="10"/>
        <v>27</v>
      </c>
      <c r="Q19" s="21">
        <v>264</v>
      </c>
      <c r="R19" s="21">
        <v>1377</v>
      </c>
      <c r="S19" s="21">
        <v>814</v>
      </c>
      <c r="T19" s="17">
        <f t="shared" si="11"/>
        <v>2455</v>
      </c>
    </row>
    <row r="20" spans="1:20" ht="22.5" customHeight="1" x14ac:dyDescent="0.25">
      <c r="A20" s="13" t="s">
        <v>37</v>
      </c>
      <c r="B20" s="14"/>
      <c r="C20" s="15">
        <v>10431.5</v>
      </c>
      <c r="D20" s="15">
        <f t="shared" si="12"/>
        <v>10431.5</v>
      </c>
      <c r="E20" s="21">
        <v>1193.9000000000001</v>
      </c>
      <c r="F20" s="21">
        <v>1591.2</v>
      </c>
      <c r="G20" s="21">
        <v>216.1</v>
      </c>
      <c r="H20" s="15">
        <f t="shared" si="8"/>
        <v>3001.2000000000003</v>
      </c>
      <c r="I20" s="21">
        <v>1850.3</v>
      </c>
      <c r="J20" s="21">
        <v>583</v>
      </c>
      <c r="K20" s="21">
        <v>501</v>
      </c>
      <c r="L20" s="15">
        <f t="shared" si="9"/>
        <v>2934.3</v>
      </c>
      <c r="M20" s="21">
        <v>2128</v>
      </c>
      <c r="N20" s="21">
        <v>289</v>
      </c>
      <c r="O20" s="21">
        <v>202</v>
      </c>
      <c r="P20" s="15">
        <f t="shared" si="10"/>
        <v>2619</v>
      </c>
      <c r="Q20" s="21">
        <v>1537</v>
      </c>
      <c r="R20" s="21">
        <v>290</v>
      </c>
      <c r="S20" s="21">
        <v>50</v>
      </c>
      <c r="T20" s="17">
        <f t="shared" si="11"/>
        <v>1877</v>
      </c>
    </row>
    <row r="21" spans="1:20" ht="22.5" customHeight="1" x14ac:dyDescent="0.25">
      <c r="A21" s="13" t="s">
        <v>38</v>
      </c>
      <c r="B21" s="14"/>
      <c r="C21" s="15">
        <v>7455.7</v>
      </c>
      <c r="D21" s="15">
        <f t="shared" si="12"/>
        <v>7455.7</v>
      </c>
      <c r="E21" s="21">
        <v>415.8</v>
      </c>
      <c r="F21" s="21">
        <v>263.60000000000002</v>
      </c>
      <c r="G21" s="21">
        <v>318.3</v>
      </c>
      <c r="H21" s="15">
        <f t="shared" si="8"/>
        <v>997.7</v>
      </c>
      <c r="I21" s="21">
        <v>139</v>
      </c>
      <c r="J21" s="21">
        <v>48</v>
      </c>
      <c r="K21" s="21">
        <v>59</v>
      </c>
      <c r="L21" s="15">
        <f t="shared" si="9"/>
        <v>246</v>
      </c>
      <c r="M21" s="21">
        <v>78</v>
      </c>
      <c r="N21" s="21">
        <v>53</v>
      </c>
      <c r="O21" s="21">
        <v>149</v>
      </c>
      <c r="P21" s="15">
        <f t="shared" si="10"/>
        <v>280</v>
      </c>
      <c r="Q21" s="21">
        <v>884.1</v>
      </c>
      <c r="R21" s="21">
        <v>3087.9</v>
      </c>
      <c r="S21" s="21">
        <v>1960</v>
      </c>
      <c r="T21" s="17">
        <f t="shared" si="11"/>
        <v>5932</v>
      </c>
    </row>
    <row r="22" spans="1:20" ht="71.25" customHeight="1" x14ac:dyDescent="0.25">
      <c r="A22" s="13" t="s">
        <v>39</v>
      </c>
      <c r="B22" s="14"/>
      <c r="C22" s="15">
        <v>3044.9</v>
      </c>
      <c r="D22" s="15">
        <f t="shared" si="12"/>
        <v>3044.9</v>
      </c>
      <c r="E22" s="21">
        <v>129.19999999999999</v>
      </c>
      <c r="F22" s="21">
        <v>81</v>
      </c>
      <c r="G22" s="21">
        <v>401.7</v>
      </c>
      <c r="H22" s="15">
        <f t="shared" si="8"/>
        <v>611.9</v>
      </c>
      <c r="I22" s="21">
        <v>92</v>
      </c>
      <c r="J22" s="21">
        <v>147</v>
      </c>
      <c r="K22" s="21">
        <v>370</v>
      </c>
      <c r="L22" s="15">
        <f t="shared" si="9"/>
        <v>609</v>
      </c>
      <c r="M22" s="21">
        <v>325</v>
      </c>
      <c r="N22" s="21">
        <v>309</v>
      </c>
      <c r="O22" s="21">
        <v>302</v>
      </c>
      <c r="P22" s="15">
        <f t="shared" si="10"/>
        <v>936</v>
      </c>
      <c r="Q22" s="21">
        <v>129</v>
      </c>
      <c r="R22" s="21">
        <v>463</v>
      </c>
      <c r="S22" s="21">
        <v>296</v>
      </c>
      <c r="T22" s="17">
        <f t="shared" si="11"/>
        <v>888</v>
      </c>
    </row>
    <row r="23" spans="1:20" ht="59.25" customHeight="1" x14ac:dyDescent="0.25">
      <c r="A23" s="13" t="s">
        <v>40</v>
      </c>
      <c r="B23" s="14"/>
      <c r="C23" s="15">
        <v>3720.6</v>
      </c>
      <c r="D23" s="15">
        <f t="shared" si="12"/>
        <v>3720.6000000000004</v>
      </c>
      <c r="E23" s="21">
        <v>3</v>
      </c>
      <c r="F23" s="21">
        <v>47</v>
      </c>
      <c r="G23" s="21">
        <v>905.2</v>
      </c>
      <c r="H23" s="15">
        <f t="shared" si="8"/>
        <v>955.2</v>
      </c>
      <c r="I23" s="21">
        <v>500</v>
      </c>
      <c r="J23" s="21">
        <v>498.4</v>
      </c>
      <c r="K23" s="21">
        <v>840</v>
      </c>
      <c r="L23" s="15">
        <f t="shared" si="9"/>
        <v>1838.4</v>
      </c>
      <c r="M23" s="21">
        <v>157</v>
      </c>
      <c r="N23" s="21">
        <v>150</v>
      </c>
      <c r="O23" s="21">
        <v>99</v>
      </c>
      <c r="P23" s="15">
        <f t="shared" si="10"/>
        <v>406</v>
      </c>
      <c r="Q23" s="21">
        <v>143</v>
      </c>
      <c r="R23" s="21">
        <v>198</v>
      </c>
      <c r="S23" s="21">
        <v>180</v>
      </c>
      <c r="T23" s="17">
        <f t="shared" si="11"/>
        <v>521</v>
      </c>
    </row>
    <row r="24" spans="1:20" ht="24" customHeight="1" x14ac:dyDescent="0.25">
      <c r="A24" s="13" t="s">
        <v>41</v>
      </c>
      <c r="B24" s="14"/>
      <c r="C24" s="15">
        <v>4940</v>
      </c>
      <c r="D24" s="15">
        <f t="shared" si="12"/>
        <v>4940</v>
      </c>
      <c r="E24" s="21">
        <v>484.2</v>
      </c>
      <c r="F24" s="21">
        <v>103.1</v>
      </c>
      <c r="G24" s="21">
        <v>420.4</v>
      </c>
      <c r="H24" s="15">
        <f t="shared" si="8"/>
        <v>1007.6999999999999</v>
      </c>
      <c r="I24" s="21">
        <v>372</v>
      </c>
      <c r="J24" s="21">
        <v>424.9</v>
      </c>
      <c r="K24" s="21">
        <v>487.4</v>
      </c>
      <c r="L24" s="15">
        <f t="shared" si="9"/>
        <v>1284.3</v>
      </c>
      <c r="M24" s="21">
        <v>250</v>
      </c>
      <c r="N24" s="21">
        <v>250</v>
      </c>
      <c r="O24" s="21">
        <v>698</v>
      </c>
      <c r="P24" s="15">
        <f t="shared" si="10"/>
        <v>1198</v>
      </c>
      <c r="Q24" s="21">
        <v>485</v>
      </c>
      <c r="R24" s="21">
        <v>485</v>
      </c>
      <c r="S24" s="21">
        <v>480</v>
      </c>
      <c r="T24" s="17">
        <f t="shared" si="11"/>
        <v>1450</v>
      </c>
    </row>
    <row r="25" spans="1:20" ht="42" customHeight="1" x14ac:dyDescent="0.25">
      <c r="A25" s="13" t="s">
        <v>42</v>
      </c>
      <c r="B25" s="14"/>
      <c r="C25" s="15">
        <v>0</v>
      </c>
      <c r="D25" s="15">
        <f t="shared" si="12"/>
        <v>0</v>
      </c>
      <c r="E25" s="21">
        <v>0</v>
      </c>
      <c r="F25" s="21">
        <v>0</v>
      </c>
      <c r="G25" s="21">
        <v>0</v>
      </c>
      <c r="H25" s="15">
        <f t="shared" si="8"/>
        <v>0</v>
      </c>
      <c r="I25" s="21">
        <v>0</v>
      </c>
      <c r="J25" s="21">
        <v>0</v>
      </c>
      <c r="K25" s="21">
        <v>0</v>
      </c>
      <c r="L25" s="15">
        <f t="shared" si="9"/>
        <v>0</v>
      </c>
      <c r="M25" s="21">
        <v>0</v>
      </c>
      <c r="N25" s="21">
        <v>0</v>
      </c>
      <c r="O25" s="21">
        <v>0</v>
      </c>
      <c r="P25" s="15">
        <f t="shared" si="10"/>
        <v>0</v>
      </c>
      <c r="Q25" s="21">
        <v>0</v>
      </c>
      <c r="R25" s="21">
        <v>0</v>
      </c>
      <c r="S25" s="21">
        <v>0</v>
      </c>
      <c r="T25" s="17">
        <f t="shared" si="11"/>
        <v>0</v>
      </c>
    </row>
    <row r="26" spans="1:20" ht="21.75" customHeight="1" x14ac:dyDescent="0.25">
      <c r="A26" s="13" t="s">
        <v>43</v>
      </c>
      <c r="B26" s="14"/>
      <c r="C26" s="15">
        <v>2681.8</v>
      </c>
      <c r="D26" s="15">
        <f t="shared" si="12"/>
        <v>2681.8</v>
      </c>
      <c r="E26" s="21">
        <v>222.2</v>
      </c>
      <c r="F26" s="21">
        <v>227.6</v>
      </c>
      <c r="G26" s="21">
        <v>226.6</v>
      </c>
      <c r="H26" s="15">
        <f t="shared" si="8"/>
        <v>676.4</v>
      </c>
      <c r="I26" s="21">
        <v>209.4</v>
      </c>
      <c r="J26" s="21">
        <v>235</v>
      </c>
      <c r="K26" s="21">
        <v>230</v>
      </c>
      <c r="L26" s="15">
        <f t="shared" si="9"/>
        <v>674.4</v>
      </c>
      <c r="M26" s="21">
        <v>220</v>
      </c>
      <c r="N26" s="21">
        <v>210</v>
      </c>
      <c r="O26" s="21">
        <v>221</v>
      </c>
      <c r="P26" s="15">
        <f t="shared" si="10"/>
        <v>651</v>
      </c>
      <c r="Q26" s="21">
        <v>230</v>
      </c>
      <c r="R26" s="21">
        <v>230</v>
      </c>
      <c r="S26" s="21">
        <v>220</v>
      </c>
      <c r="T26" s="17">
        <f t="shared" si="11"/>
        <v>680</v>
      </c>
    </row>
    <row r="27" spans="1:20" ht="72.75" customHeight="1" x14ac:dyDescent="0.25">
      <c r="A27" s="13" t="s">
        <v>105</v>
      </c>
      <c r="B27" s="14"/>
      <c r="C27" s="15">
        <v>109.7</v>
      </c>
      <c r="D27" s="15">
        <f t="shared" si="12"/>
        <v>109.70000000000002</v>
      </c>
      <c r="E27" s="21">
        <v>2.8</v>
      </c>
      <c r="F27" s="21">
        <v>0</v>
      </c>
      <c r="G27" s="21">
        <v>271.3</v>
      </c>
      <c r="H27" s="15">
        <f t="shared" si="8"/>
        <v>274.10000000000002</v>
      </c>
      <c r="I27" s="21">
        <v>-255.4</v>
      </c>
      <c r="J27" s="21">
        <v>3</v>
      </c>
      <c r="K27" s="21">
        <v>33</v>
      </c>
      <c r="L27" s="15">
        <f t="shared" si="9"/>
        <v>-219.4</v>
      </c>
      <c r="M27" s="21">
        <v>23</v>
      </c>
      <c r="N27" s="21">
        <v>4</v>
      </c>
      <c r="O27" s="21">
        <v>3</v>
      </c>
      <c r="P27" s="15">
        <f t="shared" si="10"/>
        <v>30</v>
      </c>
      <c r="Q27" s="21">
        <v>13</v>
      </c>
      <c r="R27" s="21">
        <v>7</v>
      </c>
      <c r="S27" s="21">
        <v>5</v>
      </c>
      <c r="T27" s="17">
        <f t="shared" si="11"/>
        <v>25</v>
      </c>
    </row>
    <row r="28" spans="1:20" ht="18.75" hidden="1" customHeight="1" x14ac:dyDescent="0.25">
      <c r="A28" s="13"/>
      <c r="B28" s="14"/>
      <c r="C28" s="15">
        <v>0</v>
      </c>
      <c r="D28" s="15">
        <f t="shared" si="12"/>
        <v>0</v>
      </c>
      <c r="E28" s="21">
        <v>0</v>
      </c>
      <c r="F28" s="21">
        <v>0</v>
      </c>
      <c r="G28" s="21">
        <v>0</v>
      </c>
      <c r="H28" s="15">
        <f t="shared" si="8"/>
        <v>0</v>
      </c>
      <c r="I28" s="21">
        <v>0</v>
      </c>
      <c r="J28" s="21">
        <v>0</v>
      </c>
      <c r="K28" s="21">
        <v>0</v>
      </c>
      <c r="L28" s="15">
        <f t="shared" si="9"/>
        <v>0</v>
      </c>
      <c r="M28" s="21">
        <v>0</v>
      </c>
      <c r="N28" s="21">
        <v>0</v>
      </c>
      <c r="O28" s="21">
        <v>0</v>
      </c>
      <c r="P28" s="15">
        <f t="shared" si="10"/>
        <v>0</v>
      </c>
      <c r="Q28" s="21">
        <v>0</v>
      </c>
      <c r="R28" s="21">
        <v>0</v>
      </c>
      <c r="S28" s="21">
        <v>0</v>
      </c>
      <c r="T28" s="17">
        <f t="shared" si="11"/>
        <v>0</v>
      </c>
    </row>
    <row r="29" spans="1:20" ht="18.75" customHeight="1" x14ac:dyDescent="0.25">
      <c r="A29" s="13" t="s">
        <v>102</v>
      </c>
      <c r="B29" s="14"/>
      <c r="C29" s="15">
        <v>1691</v>
      </c>
      <c r="D29" s="15">
        <f t="shared" si="12"/>
        <v>1691</v>
      </c>
      <c r="E29" s="21">
        <v>0</v>
      </c>
      <c r="F29" s="21">
        <v>0</v>
      </c>
      <c r="G29" s="21">
        <v>0</v>
      </c>
      <c r="H29" s="15">
        <f t="shared" si="8"/>
        <v>0</v>
      </c>
      <c r="I29" s="21">
        <v>0</v>
      </c>
      <c r="J29" s="21">
        <v>1691</v>
      </c>
      <c r="K29" s="21">
        <v>0</v>
      </c>
      <c r="L29" s="15">
        <f t="shared" si="9"/>
        <v>1691</v>
      </c>
      <c r="M29" s="21">
        <v>0</v>
      </c>
      <c r="N29" s="21">
        <v>0</v>
      </c>
      <c r="O29" s="21">
        <v>0</v>
      </c>
      <c r="P29" s="15">
        <f t="shared" si="10"/>
        <v>0</v>
      </c>
      <c r="Q29" s="21">
        <v>0</v>
      </c>
      <c r="R29" s="21">
        <v>0</v>
      </c>
      <c r="S29" s="21">
        <v>0</v>
      </c>
      <c r="T29" s="17">
        <f t="shared" si="11"/>
        <v>0</v>
      </c>
    </row>
    <row r="30" spans="1:20" ht="51.75" customHeight="1" x14ac:dyDescent="0.25">
      <c r="A30" s="13" t="s">
        <v>44</v>
      </c>
      <c r="B30" s="14"/>
      <c r="C30" s="15">
        <v>11013.3</v>
      </c>
      <c r="D30" s="15">
        <f t="shared" si="12"/>
        <v>11013.3</v>
      </c>
      <c r="E30" s="21">
        <v>46.6</v>
      </c>
      <c r="F30" s="21">
        <v>18.7</v>
      </c>
      <c r="G30" s="21">
        <v>0</v>
      </c>
      <c r="H30" s="15">
        <f t="shared" si="8"/>
        <v>65.3</v>
      </c>
      <c r="I30" s="21">
        <v>3942.2</v>
      </c>
      <c r="J30" s="21">
        <v>0</v>
      </c>
      <c r="K30" s="21">
        <v>0</v>
      </c>
      <c r="L30" s="15">
        <f t="shared" si="9"/>
        <v>3942.2</v>
      </c>
      <c r="M30" s="21">
        <v>7005.8</v>
      </c>
      <c r="N30" s="21">
        <v>0</v>
      </c>
      <c r="O30" s="21">
        <v>0</v>
      </c>
      <c r="P30" s="15">
        <f t="shared" si="10"/>
        <v>7005.8</v>
      </c>
      <c r="Q30" s="21">
        <v>0</v>
      </c>
      <c r="R30" s="21">
        <v>0</v>
      </c>
      <c r="S30" s="21">
        <v>0</v>
      </c>
      <c r="T30" s="17">
        <f t="shared" si="11"/>
        <v>0</v>
      </c>
    </row>
    <row r="31" spans="1:20" ht="56.25" customHeight="1" x14ac:dyDescent="0.25">
      <c r="A31" s="13" t="s">
        <v>45</v>
      </c>
      <c r="B31" s="14"/>
      <c r="C31" s="15">
        <v>19.399999999999999</v>
      </c>
      <c r="D31" s="15">
        <f t="shared" si="12"/>
        <v>19.399999999999999</v>
      </c>
      <c r="E31" s="21">
        <v>0</v>
      </c>
      <c r="F31" s="21">
        <v>0</v>
      </c>
      <c r="G31" s="21">
        <v>42.7</v>
      </c>
      <c r="H31" s="15">
        <f t="shared" si="8"/>
        <v>42.7</v>
      </c>
      <c r="I31" s="21">
        <v>-42.7</v>
      </c>
      <c r="J31" s="21">
        <v>19.399999999999999</v>
      </c>
      <c r="K31" s="21">
        <v>0</v>
      </c>
      <c r="L31" s="15">
        <f t="shared" si="9"/>
        <v>-23.300000000000004</v>
      </c>
      <c r="M31" s="21">
        <v>0</v>
      </c>
      <c r="N31" s="21">
        <v>0</v>
      </c>
      <c r="O31" s="21">
        <v>0</v>
      </c>
      <c r="P31" s="15">
        <f t="shared" si="10"/>
        <v>0</v>
      </c>
      <c r="Q31" s="21">
        <v>0</v>
      </c>
      <c r="R31" s="21">
        <v>0</v>
      </c>
      <c r="S31" s="21">
        <v>0</v>
      </c>
      <c r="T31" s="17">
        <f t="shared" si="11"/>
        <v>0</v>
      </c>
    </row>
    <row r="32" spans="1:20" ht="60.75" customHeight="1" x14ac:dyDescent="0.25">
      <c r="A32" s="13" t="s">
        <v>103</v>
      </c>
      <c r="B32" s="14"/>
      <c r="C32" s="15">
        <v>50</v>
      </c>
      <c r="D32" s="15">
        <f t="shared" si="12"/>
        <v>50</v>
      </c>
      <c r="E32" s="21">
        <v>0</v>
      </c>
      <c r="F32" s="21">
        <v>0</v>
      </c>
      <c r="G32" s="21">
        <v>47.2</v>
      </c>
      <c r="H32" s="15">
        <f t="shared" si="8"/>
        <v>47.2</v>
      </c>
      <c r="I32" s="21">
        <v>-35.200000000000003</v>
      </c>
      <c r="J32" s="21">
        <v>7</v>
      </c>
      <c r="K32" s="21">
        <v>0</v>
      </c>
      <c r="L32" s="15">
        <f t="shared" si="9"/>
        <v>-28.200000000000003</v>
      </c>
      <c r="M32" s="21">
        <v>3</v>
      </c>
      <c r="N32" s="21">
        <v>12</v>
      </c>
      <c r="O32" s="21">
        <v>0</v>
      </c>
      <c r="P32" s="15">
        <f t="shared" si="10"/>
        <v>15</v>
      </c>
      <c r="Q32" s="21">
        <v>0</v>
      </c>
      <c r="R32" s="21">
        <v>0</v>
      </c>
      <c r="S32" s="21">
        <v>16</v>
      </c>
      <c r="T32" s="17">
        <f t="shared" si="11"/>
        <v>16</v>
      </c>
    </row>
    <row r="33" spans="1:20" ht="27.75" customHeight="1" x14ac:dyDescent="0.25">
      <c r="A33" s="13" t="s">
        <v>46</v>
      </c>
      <c r="B33" s="14"/>
      <c r="C33" s="15">
        <v>141.19999999999999</v>
      </c>
      <c r="D33" s="15">
        <f t="shared" si="12"/>
        <v>141.19999999999999</v>
      </c>
      <c r="E33" s="21">
        <v>6</v>
      </c>
      <c r="F33" s="21">
        <v>4.8</v>
      </c>
      <c r="G33" s="21">
        <v>0.8</v>
      </c>
      <c r="H33" s="15">
        <f t="shared" si="8"/>
        <v>11.600000000000001</v>
      </c>
      <c r="I33" s="21">
        <v>8.1999999999999993</v>
      </c>
      <c r="J33" s="21">
        <v>12.4</v>
      </c>
      <c r="K33" s="21">
        <v>19</v>
      </c>
      <c r="L33" s="15">
        <f t="shared" si="9"/>
        <v>39.6</v>
      </c>
      <c r="M33" s="21">
        <v>27</v>
      </c>
      <c r="N33" s="21">
        <v>5</v>
      </c>
      <c r="O33" s="21">
        <v>4</v>
      </c>
      <c r="P33" s="15">
        <f t="shared" si="10"/>
        <v>36</v>
      </c>
      <c r="Q33" s="21">
        <v>16</v>
      </c>
      <c r="R33" s="21">
        <v>20</v>
      </c>
      <c r="S33" s="21">
        <v>18</v>
      </c>
      <c r="T33" s="17">
        <f t="shared" si="11"/>
        <v>54</v>
      </c>
    </row>
    <row r="34" spans="1:20" ht="33" customHeight="1" x14ac:dyDescent="0.25">
      <c r="A34" s="13" t="s">
        <v>101</v>
      </c>
      <c r="B34" s="14"/>
      <c r="C34" s="15">
        <v>64.3</v>
      </c>
      <c r="D34" s="15">
        <f t="shared" si="12"/>
        <v>64.300000000000011</v>
      </c>
      <c r="E34" s="21">
        <v>-0.4</v>
      </c>
      <c r="F34" s="21">
        <v>0</v>
      </c>
      <c r="G34" s="21">
        <v>3.4</v>
      </c>
      <c r="H34" s="15">
        <f t="shared" si="8"/>
        <v>3</v>
      </c>
      <c r="I34" s="21">
        <v>28.6</v>
      </c>
      <c r="J34" s="21">
        <v>11</v>
      </c>
      <c r="K34" s="21">
        <v>1.7</v>
      </c>
      <c r="L34" s="15">
        <f t="shared" si="9"/>
        <v>41.300000000000004</v>
      </c>
      <c r="M34" s="21">
        <v>9</v>
      </c>
      <c r="N34" s="21">
        <v>5</v>
      </c>
      <c r="O34" s="21">
        <v>0</v>
      </c>
      <c r="P34" s="15">
        <f t="shared" si="10"/>
        <v>14</v>
      </c>
      <c r="Q34" s="21">
        <v>6</v>
      </c>
      <c r="R34" s="21">
        <v>0</v>
      </c>
      <c r="S34" s="21">
        <v>0</v>
      </c>
      <c r="T34" s="17">
        <f t="shared" si="11"/>
        <v>6</v>
      </c>
    </row>
    <row r="35" spans="1:20" ht="21" customHeight="1" x14ac:dyDescent="0.25">
      <c r="A35" s="18" t="s">
        <v>47</v>
      </c>
      <c r="B35" s="19" t="s">
        <v>48</v>
      </c>
      <c r="C35" s="15">
        <f>C36+C40+C43</f>
        <v>13855.1</v>
      </c>
      <c r="D35" s="15">
        <f t="shared" ref="D35:D75" si="13">H35+L35+P35+T35</f>
        <v>56223</v>
      </c>
      <c r="E35" s="20">
        <f>E36+E40</f>
        <v>1167.8</v>
      </c>
      <c r="F35" s="20">
        <f>F36+F40+F44</f>
        <v>706</v>
      </c>
      <c r="G35" s="20">
        <f>G36+G40</f>
        <v>856</v>
      </c>
      <c r="H35" s="15">
        <f t="shared" si="8"/>
        <v>2729.8</v>
      </c>
      <c r="I35" s="20">
        <f>I36+I40+I43</f>
        <v>524.5</v>
      </c>
      <c r="J35" s="20">
        <f>J36+J40+J43</f>
        <v>700</v>
      </c>
      <c r="K35" s="20">
        <f>K36+K40+K43</f>
        <v>786</v>
      </c>
      <c r="L35" s="15">
        <f t="shared" si="9"/>
        <v>2010.5</v>
      </c>
      <c r="M35" s="20">
        <f>M36+M40+M43</f>
        <v>5128.3</v>
      </c>
      <c r="N35" s="20">
        <f>N36+N40+N43</f>
        <v>699.7</v>
      </c>
      <c r="O35" s="20">
        <f>O36+O40+O43</f>
        <v>36760.6</v>
      </c>
      <c r="P35" s="15">
        <f t="shared" si="10"/>
        <v>42588.6</v>
      </c>
      <c r="Q35" s="20">
        <f>Q36+Q40</f>
        <v>7494.0999999999995</v>
      </c>
      <c r="R35" s="20">
        <f>R36+R40</f>
        <v>700</v>
      </c>
      <c r="S35" s="20">
        <f>S36+S40</f>
        <v>700</v>
      </c>
      <c r="T35" s="17">
        <f t="shared" si="11"/>
        <v>8894.0999999999985</v>
      </c>
    </row>
    <row r="36" spans="1:20" ht="32.25" customHeight="1" x14ac:dyDescent="0.25">
      <c r="A36" s="13" t="s">
        <v>49</v>
      </c>
      <c r="B36" s="14"/>
      <c r="C36" s="15">
        <f>C37+C38+C39</f>
        <v>7290.1</v>
      </c>
      <c r="D36" s="15">
        <f>D37+D38+D39</f>
        <v>49658</v>
      </c>
      <c r="E36" s="21">
        <f>E37+E38+E39</f>
        <v>324.8</v>
      </c>
      <c r="F36" s="21">
        <f t="shared" ref="F36:G36" si="14">F37+F38+F39</f>
        <v>173</v>
      </c>
      <c r="G36" s="21">
        <f t="shared" si="14"/>
        <v>173</v>
      </c>
      <c r="H36" s="15">
        <f t="shared" si="8"/>
        <v>670.8</v>
      </c>
      <c r="I36" s="21">
        <f>I37+I38+I39</f>
        <v>323.5</v>
      </c>
      <c r="J36" s="21">
        <f t="shared" ref="J36:K36" si="15">J37+J38+J39</f>
        <v>173</v>
      </c>
      <c r="K36" s="21">
        <f t="shared" si="15"/>
        <v>260</v>
      </c>
      <c r="L36" s="15">
        <f t="shared" si="9"/>
        <v>756.5</v>
      </c>
      <c r="M36" s="21">
        <f>M37+M38+M39</f>
        <v>4556.3</v>
      </c>
      <c r="N36" s="21">
        <f t="shared" ref="N36:O36" si="16">N37+N38+N39</f>
        <v>172.7</v>
      </c>
      <c r="O36" s="21">
        <f t="shared" si="16"/>
        <v>36234.6</v>
      </c>
      <c r="P36" s="15">
        <f t="shared" si="10"/>
        <v>40963.599999999999</v>
      </c>
      <c r="Q36" s="21">
        <f>Q37+Q38+Q39</f>
        <v>6921.0999999999995</v>
      </c>
      <c r="R36" s="21">
        <f t="shared" ref="R36:S36" si="17">R37+R38+R39</f>
        <v>173</v>
      </c>
      <c r="S36" s="21">
        <f t="shared" si="17"/>
        <v>173</v>
      </c>
      <c r="T36" s="17">
        <f t="shared" si="11"/>
        <v>7267.0999999999995</v>
      </c>
    </row>
    <row r="37" spans="1:20" ht="22.5" customHeight="1" x14ac:dyDescent="0.25">
      <c r="A37" s="13" t="s">
        <v>50</v>
      </c>
      <c r="B37" s="14"/>
      <c r="C37" s="15">
        <v>6682.5</v>
      </c>
      <c r="D37" s="15">
        <f t="shared" si="13"/>
        <v>46050.400000000001</v>
      </c>
      <c r="E37" s="21">
        <v>172.9</v>
      </c>
      <c r="F37" s="21">
        <v>173</v>
      </c>
      <c r="G37" s="21">
        <v>173</v>
      </c>
      <c r="H37" s="15">
        <f t="shared" si="8"/>
        <v>518.9</v>
      </c>
      <c r="I37" s="21">
        <v>173</v>
      </c>
      <c r="J37" s="21">
        <v>173</v>
      </c>
      <c r="K37" s="21">
        <v>260</v>
      </c>
      <c r="L37" s="15">
        <f t="shared" si="9"/>
        <v>606</v>
      </c>
      <c r="M37" s="21">
        <v>4393.3</v>
      </c>
      <c r="N37" s="21">
        <v>172.7</v>
      </c>
      <c r="O37" s="21">
        <v>33234.6</v>
      </c>
      <c r="P37" s="15">
        <f t="shared" si="10"/>
        <v>37800.6</v>
      </c>
      <c r="Q37" s="21">
        <v>6778.9</v>
      </c>
      <c r="R37" s="21">
        <v>173</v>
      </c>
      <c r="S37" s="21">
        <v>173</v>
      </c>
      <c r="T37" s="17">
        <f t="shared" si="11"/>
        <v>7124.9</v>
      </c>
    </row>
    <row r="38" spans="1:20" ht="21" customHeight="1" x14ac:dyDescent="0.25">
      <c r="A38" s="13" t="s">
        <v>51</v>
      </c>
      <c r="B38" s="14"/>
      <c r="C38" s="15">
        <v>607.6</v>
      </c>
      <c r="D38" s="15">
        <f t="shared" si="13"/>
        <v>607.59999999999991</v>
      </c>
      <c r="E38" s="21">
        <v>151.9</v>
      </c>
      <c r="F38" s="21">
        <v>0</v>
      </c>
      <c r="G38" s="21">
        <v>0</v>
      </c>
      <c r="H38" s="15">
        <f t="shared" si="8"/>
        <v>151.9</v>
      </c>
      <c r="I38" s="21">
        <v>150.5</v>
      </c>
      <c r="J38" s="21">
        <v>0</v>
      </c>
      <c r="K38" s="21">
        <v>0</v>
      </c>
      <c r="L38" s="15">
        <f t="shared" si="9"/>
        <v>150.5</v>
      </c>
      <c r="M38" s="21">
        <v>163</v>
      </c>
      <c r="N38" s="21">
        <v>0</v>
      </c>
      <c r="O38" s="21">
        <v>0</v>
      </c>
      <c r="P38" s="15">
        <f t="shared" si="10"/>
        <v>163</v>
      </c>
      <c r="Q38" s="21">
        <v>142.19999999999999</v>
      </c>
      <c r="R38" s="21">
        <v>0</v>
      </c>
      <c r="S38" s="21">
        <v>0</v>
      </c>
      <c r="T38" s="17">
        <f t="shared" si="11"/>
        <v>142.19999999999999</v>
      </c>
    </row>
    <row r="39" spans="1:20" ht="21" customHeight="1" x14ac:dyDescent="0.25">
      <c r="A39" s="13" t="s">
        <v>54</v>
      </c>
      <c r="B39" s="14"/>
      <c r="C39" s="15">
        <v>0</v>
      </c>
      <c r="D39" s="15">
        <f t="shared" si="13"/>
        <v>3000</v>
      </c>
      <c r="E39" s="21">
        <v>0</v>
      </c>
      <c r="F39" s="21">
        <v>0</v>
      </c>
      <c r="G39" s="21">
        <v>0</v>
      </c>
      <c r="H39" s="15">
        <f t="shared" si="8"/>
        <v>0</v>
      </c>
      <c r="I39" s="21">
        <v>0</v>
      </c>
      <c r="J39" s="21">
        <v>0</v>
      </c>
      <c r="K39" s="21">
        <v>0</v>
      </c>
      <c r="L39" s="15">
        <f t="shared" si="9"/>
        <v>0</v>
      </c>
      <c r="M39" s="21">
        <v>0</v>
      </c>
      <c r="N39" s="21">
        <v>0</v>
      </c>
      <c r="O39" s="21">
        <v>3000</v>
      </c>
      <c r="P39" s="15">
        <f t="shared" si="10"/>
        <v>3000</v>
      </c>
      <c r="Q39" s="21">
        <v>0</v>
      </c>
      <c r="R39" s="21">
        <v>0</v>
      </c>
      <c r="S39" s="21">
        <v>0</v>
      </c>
      <c r="T39" s="17">
        <f t="shared" si="11"/>
        <v>0</v>
      </c>
    </row>
    <row r="40" spans="1:20" ht="32.25" customHeight="1" x14ac:dyDescent="0.25">
      <c r="A40" s="13" t="s">
        <v>52</v>
      </c>
      <c r="B40" s="14"/>
      <c r="C40" s="15">
        <f>C41+C42</f>
        <v>6565</v>
      </c>
      <c r="D40" s="15">
        <f t="shared" si="13"/>
        <v>6565</v>
      </c>
      <c r="E40" s="21">
        <f>E41+E42+E43</f>
        <v>843</v>
      </c>
      <c r="F40" s="21">
        <f>F41+F42+F43</f>
        <v>533</v>
      </c>
      <c r="G40" s="21">
        <f>G41+G42+G43</f>
        <v>683</v>
      </c>
      <c r="H40" s="15">
        <f t="shared" si="8"/>
        <v>2059</v>
      </c>
      <c r="I40" s="21">
        <f t="shared" ref="I40:S40" si="18">I41+I42</f>
        <v>201</v>
      </c>
      <c r="J40" s="21">
        <f t="shared" si="18"/>
        <v>527</v>
      </c>
      <c r="K40" s="21">
        <f t="shared" si="18"/>
        <v>526</v>
      </c>
      <c r="L40" s="15">
        <f t="shared" si="9"/>
        <v>1254</v>
      </c>
      <c r="M40" s="21">
        <f t="shared" si="18"/>
        <v>572</v>
      </c>
      <c r="N40" s="21">
        <f t="shared" si="18"/>
        <v>527</v>
      </c>
      <c r="O40" s="21">
        <f t="shared" si="18"/>
        <v>526</v>
      </c>
      <c r="P40" s="15">
        <f t="shared" si="10"/>
        <v>1625</v>
      </c>
      <c r="Q40" s="21">
        <f t="shared" si="18"/>
        <v>573</v>
      </c>
      <c r="R40" s="21">
        <f t="shared" si="18"/>
        <v>527</v>
      </c>
      <c r="S40" s="21">
        <f t="shared" si="18"/>
        <v>527</v>
      </c>
      <c r="T40" s="17">
        <f t="shared" si="11"/>
        <v>1627</v>
      </c>
    </row>
    <row r="41" spans="1:20" ht="18.75" customHeight="1" x14ac:dyDescent="0.25">
      <c r="A41" s="13" t="s">
        <v>53</v>
      </c>
      <c r="B41" s="14"/>
      <c r="C41" s="15">
        <v>5001</v>
      </c>
      <c r="D41" s="15">
        <f t="shared" si="13"/>
        <v>5001</v>
      </c>
      <c r="E41" s="21">
        <v>625</v>
      </c>
      <c r="F41" s="21">
        <v>417</v>
      </c>
      <c r="G41" s="21">
        <v>625</v>
      </c>
      <c r="H41" s="15">
        <f t="shared" si="8"/>
        <v>1667</v>
      </c>
      <c r="I41" s="21">
        <v>0</v>
      </c>
      <c r="J41" s="21">
        <v>417</v>
      </c>
      <c r="K41" s="21">
        <v>416</v>
      </c>
      <c r="L41" s="15">
        <f t="shared" si="9"/>
        <v>833</v>
      </c>
      <c r="M41" s="21">
        <v>417</v>
      </c>
      <c r="N41" s="21">
        <v>417</v>
      </c>
      <c r="O41" s="21">
        <v>416</v>
      </c>
      <c r="P41" s="15">
        <f t="shared" si="10"/>
        <v>1250</v>
      </c>
      <c r="Q41" s="21">
        <v>417</v>
      </c>
      <c r="R41" s="21">
        <v>417</v>
      </c>
      <c r="S41" s="21">
        <v>417</v>
      </c>
      <c r="T41" s="17">
        <f t="shared" si="11"/>
        <v>1251</v>
      </c>
    </row>
    <row r="42" spans="1:20" ht="17.25" customHeight="1" x14ac:dyDescent="0.25">
      <c r="A42" s="13" t="s">
        <v>54</v>
      </c>
      <c r="B42" s="14"/>
      <c r="C42" s="15">
        <v>1564</v>
      </c>
      <c r="D42" s="15">
        <f t="shared" si="13"/>
        <v>1564</v>
      </c>
      <c r="E42" s="21">
        <v>218</v>
      </c>
      <c r="F42" s="21">
        <v>116</v>
      </c>
      <c r="G42" s="21">
        <v>58</v>
      </c>
      <c r="H42" s="15">
        <f t="shared" si="8"/>
        <v>392</v>
      </c>
      <c r="I42" s="21">
        <v>201</v>
      </c>
      <c r="J42" s="21">
        <v>110</v>
      </c>
      <c r="K42" s="21">
        <v>110</v>
      </c>
      <c r="L42" s="15">
        <f t="shared" si="9"/>
        <v>421</v>
      </c>
      <c r="M42" s="21">
        <v>155</v>
      </c>
      <c r="N42" s="21">
        <v>110</v>
      </c>
      <c r="O42" s="21">
        <v>110</v>
      </c>
      <c r="P42" s="15">
        <f t="shared" si="10"/>
        <v>375</v>
      </c>
      <c r="Q42" s="21">
        <v>156</v>
      </c>
      <c r="R42" s="21">
        <v>110</v>
      </c>
      <c r="S42" s="21">
        <v>110</v>
      </c>
      <c r="T42" s="17">
        <f t="shared" si="11"/>
        <v>376</v>
      </c>
    </row>
    <row r="43" spans="1:20" ht="17.25" customHeight="1" x14ac:dyDescent="0.25">
      <c r="A43" s="13" t="s">
        <v>55</v>
      </c>
      <c r="B43" s="14"/>
      <c r="C43" s="15">
        <v>0</v>
      </c>
      <c r="D43" s="15">
        <f t="shared" si="13"/>
        <v>0</v>
      </c>
      <c r="E43" s="21">
        <v>0</v>
      </c>
      <c r="F43" s="21">
        <v>0</v>
      </c>
      <c r="G43" s="21">
        <v>0</v>
      </c>
      <c r="H43" s="15">
        <f t="shared" si="8"/>
        <v>0</v>
      </c>
      <c r="I43" s="21">
        <v>0</v>
      </c>
      <c r="J43" s="21">
        <v>0</v>
      </c>
      <c r="K43" s="21">
        <v>0</v>
      </c>
      <c r="L43" s="15">
        <f t="shared" si="9"/>
        <v>0</v>
      </c>
      <c r="M43" s="21">
        <v>0</v>
      </c>
      <c r="N43" s="21">
        <v>0</v>
      </c>
      <c r="O43" s="21">
        <v>0</v>
      </c>
      <c r="P43" s="15">
        <f t="shared" si="10"/>
        <v>0</v>
      </c>
      <c r="Q43" s="21">
        <v>0</v>
      </c>
      <c r="R43" s="21">
        <v>0</v>
      </c>
      <c r="S43" s="21">
        <v>0</v>
      </c>
      <c r="T43" s="17">
        <f t="shared" si="11"/>
        <v>0</v>
      </c>
    </row>
    <row r="44" spans="1:20" ht="17.25" customHeight="1" x14ac:dyDescent="0.25">
      <c r="A44" s="13" t="s">
        <v>100</v>
      </c>
      <c r="B44" s="14"/>
      <c r="C44" s="15"/>
      <c r="D44" s="15">
        <f t="shared" si="13"/>
        <v>-13</v>
      </c>
      <c r="E44" s="21">
        <v>-13</v>
      </c>
      <c r="F44" s="21">
        <v>0</v>
      </c>
      <c r="G44" s="21">
        <v>0</v>
      </c>
      <c r="H44" s="15">
        <f t="shared" si="8"/>
        <v>-13</v>
      </c>
      <c r="I44" s="21">
        <v>0</v>
      </c>
      <c r="J44" s="21">
        <v>0</v>
      </c>
      <c r="K44" s="21">
        <v>0</v>
      </c>
      <c r="L44" s="15">
        <f t="shared" si="9"/>
        <v>0</v>
      </c>
      <c r="M44" s="21">
        <v>0</v>
      </c>
      <c r="N44" s="21">
        <v>0</v>
      </c>
      <c r="O44" s="21">
        <v>0</v>
      </c>
      <c r="P44" s="15">
        <f t="shared" si="10"/>
        <v>0</v>
      </c>
      <c r="Q44" s="21">
        <v>0</v>
      </c>
      <c r="R44" s="21">
        <v>0</v>
      </c>
      <c r="S44" s="21">
        <v>0</v>
      </c>
      <c r="T44" s="17">
        <f t="shared" si="11"/>
        <v>0</v>
      </c>
    </row>
    <row r="45" spans="1:20" ht="35.25" customHeight="1" x14ac:dyDescent="0.25">
      <c r="A45" s="18" t="s">
        <v>56</v>
      </c>
      <c r="B45" s="19" t="s">
        <v>57</v>
      </c>
      <c r="C45" s="15">
        <f t="shared" ref="C45:S45" si="19">C46</f>
        <v>84256.099999999991</v>
      </c>
      <c r="D45" s="15">
        <f t="shared" si="13"/>
        <v>126624.00000000001</v>
      </c>
      <c r="E45" s="20">
        <f t="shared" si="19"/>
        <v>1476.9000000000003</v>
      </c>
      <c r="F45" s="20">
        <f t="shared" si="19"/>
        <v>5546.7999999999993</v>
      </c>
      <c r="G45" s="20">
        <f t="shared" si="19"/>
        <v>4433.0999999999995</v>
      </c>
      <c r="H45" s="15">
        <f t="shared" si="8"/>
        <v>11456.8</v>
      </c>
      <c r="I45" s="20">
        <f t="shared" si="19"/>
        <v>5408.9</v>
      </c>
      <c r="J45" s="20">
        <f t="shared" si="19"/>
        <v>6472.3</v>
      </c>
      <c r="K45" s="20">
        <f t="shared" si="19"/>
        <v>6919.7999999999993</v>
      </c>
      <c r="L45" s="15">
        <f t="shared" si="9"/>
        <v>18801</v>
      </c>
      <c r="M45" s="20">
        <f t="shared" si="19"/>
        <v>13110.300000000001</v>
      </c>
      <c r="N45" s="20">
        <f t="shared" si="19"/>
        <v>5532.0999999999995</v>
      </c>
      <c r="O45" s="20">
        <f t="shared" si="19"/>
        <v>47029.000000000007</v>
      </c>
      <c r="P45" s="15">
        <f t="shared" si="10"/>
        <v>65671.400000000009</v>
      </c>
      <c r="Q45" s="20">
        <f t="shared" si="19"/>
        <v>15623.400000000001</v>
      </c>
      <c r="R45" s="20">
        <f t="shared" si="19"/>
        <v>6793.5999999999995</v>
      </c>
      <c r="S45" s="20">
        <f t="shared" si="19"/>
        <v>8277.8000000000011</v>
      </c>
      <c r="T45" s="17">
        <f t="shared" si="11"/>
        <v>30694.800000000003</v>
      </c>
    </row>
    <row r="46" spans="1:20" ht="22.5" customHeight="1" x14ac:dyDescent="0.25">
      <c r="A46" s="13" t="s">
        <v>58</v>
      </c>
      <c r="B46" s="14"/>
      <c r="C46" s="15">
        <f t="shared" ref="C46:G46" si="20">C47+C48+C49+C50+C51+C56+C57+C58+C59+C61+C60</f>
        <v>84256.099999999991</v>
      </c>
      <c r="D46" s="15">
        <f t="shared" si="13"/>
        <v>126624.00000000001</v>
      </c>
      <c r="E46" s="21">
        <f t="shared" si="20"/>
        <v>1476.9000000000003</v>
      </c>
      <c r="F46" s="21">
        <f t="shared" si="20"/>
        <v>5546.7999999999993</v>
      </c>
      <c r="G46" s="21">
        <f t="shared" si="20"/>
        <v>4433.0999999999995</v>
      </c>
      <c r="H46" s="15">
        <f t="shared" si="8"/>
        <v>11456.8</v>
      </c>
      <c r="I46" s="28">
        <f t="shared" ref="I46" si="21">I47+I48+I49+I50+I51+I56+I57+I58+I59+I61+I60</f>
        <v>5408.9</v>
      </c>
      <c r="J46" s="28">
        <f t="shared" ref="J46" si="22">J47+J48+J49+J50+J51+J56+J57+J58+J59+J61+J60</f>
        <v>6472.3</v>
      </c>
      <c r="K46" s="28">
        <f t="shared" ref="K46" si="23">K47+K48+K49+K50+K51+K56+K57+K58+K59+K61+K60</f>
        <v>6919.7999999999993</v>
      </c>
      <c r="L46" s="15">
        <f t="shared" si="9"/>
        <v>18801</v>
      </c>
      <c r="M46" s="29">
        <f t="shared" ref="M46" si="24">M47+M48+M49+M50+M51+M56+M57+M58+M59+M61+M60</f>
        <v>13110.300000000001</v>
      </c>
      <c r="N46" s="29">
        <f t="shared" ref="N46" si="25">N47+N48+N49+N50+N51+N56+N57+N58+N59+N61+N60</f>
        <v>5532.0999999999995</v>
      </c>
      <c r="O46" s="29">
        <f t="shared" ref="O46" si="26">O47+O48+O49+O50+O51+O56+O57+O58+O59+O61+O60</f>
        <v>47029.000000000007</v>
      </c>
      <c r="P46" s="15">
        <f t="shared" si="10"/>
        <v>65671.400000000009</v>
      </c>
      <c r="Q46" s="29">
        <f t="shared" ref="Q46" si="27">Q47+Q48+Q49+Q50+Q51+Q56+Q57+Q58+Q59+Q61+Q60</f>
        <v>15623.400000000001</v>
      </c>
      <c r="R46" s="29">
        <f t="shared" ref="R46" si="28">R47+R48+R49+R50+R51+R56+R57+R58+R59+R61+R60</f>
        <v>6793.5999999999995</v>
      </c>
      <c r="S46" s="29">
        <f t="shared" ref="S46" si="29">S47+S48+S49+S50+S51+S56+S57+S58+S59+S61+S60</f>
        <v>8277.8000000000011</v>
      </c>
      <c r="T46" s="17">
        <f t="shared" si="11"/>
        <v>30694.800000000003</v>
      </c>
    </row>
    <row r="47" spans="1:20" ht="26.25" customHeight="1" x14ac:dyDescent="0.25">
      <c r="A47" s="22" t="s">
        <v>59</v>
      </c>
      <c r="B47" s="14"/>
      <c r="C47" s="15">
        <v>9788.1</v>
      </c>
      <c r="D47" s="15">
        <f t="shared" si="13"/>
        <v>9788.1</v>
      </c>
      <c r="E47" s="21">
        <v>221</v>
      </c>
      <c r="F47" s="21">
        <v>740.1</v>
      </c>
      <c r="G47" s="21">
        <v>664.3</v>
      </c>
      <c r="H47" s="15">
        <f t="shared" si="8"/>
        <v>1625.4</v>
      </c>
      <c r="I47" s="21">
        <v>924.7</v>
      </c>
      <c r="J47" s="21">
        <v>901.4</v>
      </c>
      <c r="K47" s="21">
        <v>1076.0999999999999</v>
      </c>
      <c r="L47" s="15">
        <f t="shared" si="9"/>
        <v>2902.2</v>
      </c>
      <c r="M47" s="21">
        <v>900.8</v>
      </c>
      <c r="N47" s="21">
        <v>809.7</v>
      </c>
      <c r="O47" s="21">
        <v>770.6</v>
      </c>
      <c r="P47" s="15">
        <f t="shared" si="10"/>
        <v>2481.1</v>
      </c>
      <c r="Q47" s="21">
        <v>737.2</v>
      </c>
      <c r="R47" s="21">
        <v>855</v>
      </c>
      <c r="S47" s="21">
        <v>1187.2</v>
      </c>
      <c r="T47" s="17">
        <f t="shared" si="11"/>
        <v>2779.4</v>
      </c>
    </row>
    <row r="48" spans="1:20" ht="19.5" customHeight="1" x14ac:dyDescent="0.25">
      <c r="A48" s="22" t="s">
        <v>60</v>
      </c>
      <c r="B48" s="14"/>
      <c r="C48" s="15">
        <v>607.6</v>
      </c>
      <c r="D48" s="15">
        <f t="shared" si="13"/>
        <v>607.59999999999991</v>
      </c>
      <c r="E48" s="21">
        <v>6</v>
      </c>
      <c r="F48" s="21">
        <v>44</v>
      </c>
      <c r="G48" s="21">
        <v>43.9</v>
      </c>
      <c r="H48" s="15">
        <f t="shared" si="8"/>
        <v>93.9</v>
      </c>
      <c r="I48" s="21">
        <v>102.1</v>
      </c>
      <c r="J48" s="21">
        <v>44.1</v>
      </c>
      <c r="K48" s="21">
        <v>62.3</v>
      </c>
      <c r="L48" s="15">
        <f t="shared" si="9"/>
        <v>208.5</v>
      </c>
      <c r="M48" s="21">
        <v>64</v>
      </c>
      <c r="N48" s="21">
        <v>49.5</v>
      </c>
      <c r="O48" s="21">
        <v>49.5</v>
      </c>
      <c r="P48" s="15">
        <f t="shared" si="10"/>
        <v>163</v>
      </c>
      <c r="Q48" s="21">
        <v>44.1</v>
      </c>
      <c r="R48" s="21">
        <v>44.1</v>
      </c>
      <c r="S48" s="21">
        <v>54</v>
      </c>
      <c r="T48" s="17">
        <f t="shared" si="11"/>
        <v>142.19999999999999</v>
      </c>
    </row>
    <row r="49" spans="1:20" ht="39" customHeight="1" x14ac:dyDescent="0.25">
      <c r="A49" s="22" t="s">
        <v>61</v>
      </c>
      <c r="B49" s="14"/>
      <c r="C49" s="15">
        <v>350</v>
      </c>
      <c r="D49" s="15">
        <f t="shared" si="13"/>
        <v>350</v>
      </c>
      <c r="E49" s="21">
        <v>0</v>
      </c>
      <c r="F49" s="21">
        <v>0</v>
      </c>
      <c r="G49" s="21">
        <v>5.8</v>
      </c>
      <c r="H49" s="15">
        <f t="shared" si="8"/>
        <v>5.8</v>
      </c>
      <c r="I49" s="21">
        <v>44.2</v>
      </c>
      <c r="J49" s="21">
        <v>9</v>
      </c>
      <c r="K49" s="21">
        <v>18</v>
      </c>
      <c r="L49" s="15">
        <f t="shared" si="9"/>
        <v>71.2</v>
      </c>
      <c r="M49" s="21">
        <v>0</v>
      </c>
      <c r="N49" s="21">
        <v>0</v>
      </c>
      <c r="O49" s="21">
        <v>0</v>
      </c>
      <c r="P49" s="15">
        <f t="shared" si="10"/>
        <v>0</v>
      </c>
      <c r="Q49" s="21">
        <v>273</v>
      </c>
      <c r="R49" s="21">
        <v>0</v>
      </c>
      <c r="S49" s="21">
        <v>0</v>
      </c>
      <c r="T49" s="17">
        <f t="shared" si="11"/>
        <v>273</v>
      </c>
    </row>
    <row r="50" spans="1:20" ht="28.5" customHeight="1" x14ac:dyDescent="0.25">
      <c r="A50" s="22" t="s">
        <v>62</v>
      </c>
      <c r="B50" s="14"/>
      <c r="C50" s="15">
        <v>6265.3</v>
      </c>
      <c r="D50" s="15">
        <f t="shared" si="13"/>
        <v>17665.3</v>
      </c>
      <c r="E50" s="21">
        <v>39.200000000000003</v>
      </c>
      <c r="F50" s="21">
        <v>234.6</v>
      </c>
      <c r="G50" s="21">
        <v>231.6</v>
      </c>
      <c r="H50" s="15">
        <f t="shared" si="8"/>
        <v>505.4</v>
      </c>
      <c r="I50" s="21">
        <v>270</v>
      </c>
      <c r="J50" s="21">
        <v>924.6</v>
      </c>
      <c r="K50" s="21">
        <v>275</v>
      </c>
      <c r="L50" s="15">
        <f t="shared" si="9"/>
        <v>1469.6</v>
      </c>
      <c r="M50" s="21">
        <v>320</v>
      </c>
      <c r="N50" s="21">
        <v>100</v>
      </c>
      <c r="O50" s="21">
        <v>13743.2</v>
      </c>
      <c r="P50" s="15">
        <f t="shared" si="10"/>
        <v>14163.2</v>
      </c>
      <c r="Q50" s="21">
        <v>620</v>
      </c>
      <c r="R50" s="21">
        <v>500</v>
      </c>
      <c r="S50" s="21">
        <v>407.1</v>
      </c>
      <c r="T50" s="17">
        <f t="shared" si="11"/>
        <v>1527.1</v>
      </c>
    </row>
    <row r="51" spans="1:20" ht="28.5" customHeight="1" x14ac:dyDescent="0.25">
      <c r="A51" s="22" t="s">
        <v>63</v>
      </c>
      <c r="B51" s="14"/>
      <c r="C51" s="15">
        <f>C52+C53+C54+C55</f>
        <v>44276.5</v>
      </c>
      <c r="D51" s="15">
        <f t="shared" si="13"/>
        <v>75244.5</v>
      </c>
      <c r="E51" s="21">
        <f>E52+E53+E54+E55</f>
        <v>788</v>
      </c>
      <c r="F51" s="21">
        <f>F52+F53+F54+F55</f>
        <v>2378.5</v>
      </c>
      <c r="G51" s="21">
        <f>G52+G53+G54+G55</f>
        <v>1870.6</v>
      </c>
      <c r="H51" s="15">
        <f t="shared" si="8"/>
        <v>5037.1000000000004</v>
      </c>
      <c r="I51" s="21">
        <f t="shared" ref="I51:S51" si="30">I52+I53+I54+I55</f>
        <v>2750.8999999999996</v>
      </c>
      <c r="J51" s="21">
        <f t="shared" si="30"/>
        <v>3202.1000000000004</v>
      </c>
      <c r="K51" s="21">
        <f t="shared" si="30"/>
        <v>2618.1999999999998</v>
      </c>
      <c r="L51" s="15">
        <f t="shared" si="9"/>
        <v>8571.2000000000007</v>
      </c>
      <c r="M51" s="21">
        <f t="shared" si="30"/>
        <v>9774.1000000000022</v>
      </c>
      <c r="N51" s="21">
        <f t="shared" si="30"/>
        <v>3213</v>
      </c>
      <c r="O51" s="21">
        <f t="shared" si="30"/>
        <v>29724.9</v>
      </c>
      <c r="P51" s="15">
        <f t="shared" si="10"/>
        <v>42712</v>
      </c>
      <c r="Q51" s="21">
        <f t="shared" si="30"/>
        <v>11351.4</v>
      </c>
      <c r="R51" s="21">
        <f t="shared" si="30"/>
        <v>4067.4</v>
      </c>
      <c r="S51" s="21">
        <f t="shared" si="30"/>
        <v>3505.4</v>
      </c>
      <c r="T51" s="17">
        <f t="shared" si="11"/>
        <v>18924.2</v>
      </c>
    </row>
    <row r="52" spans="1:20" ht="22.5" customHeight="1" x14ac:dyDescent="0.25">
      <c r="A52" s="22" t="s">
        <v>64</v>
      </c>
      <c r="B52" s="14"/>
      <c r="C52" s="15">
        <v>9165.7999999999993</v>
      </c>
      <c r="D52" s="15">
        <f t="shared" si="13"/>
        <v>9165.7999999999993</v>
      </c>
      <c r="E52" s="21">
        <v>106.3</v>
      </c>
      <c r="F52" s="21">
        <v>99.7</v>
      </c>
      <c r="G52" s="21">
        <v>113</v>
      </c>
      <c r="H52" s="15">
        <f t="shared" si="8"/>
        <v>319</v>
      </c>
      <c r="I52" s="21">
        <v>183.8</v>
      </c>
      <c r="J52" s="21">
        <v>130</v>
      </c>
      <c r="K52" s="21">
        <v>130</v>
      </c>
      <c r="L52" s="15">
        <f t="shared" si="9"/>
        <v>443.8</v>
      </c>
      <c r="M52" s="21">
        <v>5197.1000000000004</v>
      </c>
      <c r="N52" s="21">
        <v>130</v>
      </c>
      <c r="O52" s="21">
        <v>2230</v>
      </c>
      <c r="P52" s="15">
        <f t="shared" si="10"/>
        <v>7557.1</v>
      </c>
      <c r="Q52" s="21">
        <v>130</v>
      </c>
      <c r="R52" s="21">
        <v>130</v>
      </c>
      <c r="S52" s="21">
        <v>585.9</v>
      </c>
      <c r="T52" s="17">
        <f t="shared" si="11"/>
        <v>845.9</v>
      </c>
    </row>
    <row r="53" spans="1:20" ht="27" customHeight="1" x14ac:dyDescent="0.25">
      <c r="A53" s="22" t="s">
        <v>65</v>
      </c>
      <c r="B53" s="14"/>
      <c r="C53" s="15">
        <v>6305.3</v>
      </c>
      <c r="D53" s="15">
        <f t="shared" si="13"/>
        <v>30667.3</v>
      </c>
      <c r="E53" s="21">
        <v>10.6</v>
      </c>
      <c r="F53" s="21">
        <v>144.80000000000001</v>
      </c>
      <c r="G53" s="21">
        <v>48.2</v>
      </c>
      <c r="H53" s="15">
        <f t="shared" si="8"/>
        <v>203.60000000000002</v>
      </c>
      <c r="I53" s="21">
        <v>167.3</v>
      </c>
      <c r="J53" s="21">
        <v>165.7</v>
      </c>
      <c r="K53" s="21">
        <v>106.9</v>
      </c>
      <c r="L53" s="15">
        <f t="shared" si="9"/>
        <v>439.9</v>
      </c>
      <c r="M53" s="21">
        <v>2262.3000000000002</v>
      </c>
      <c r="N53" s="21">
        <v>30</v>
      </c>
      <c r="O53" s="21">
        <v>24683.8</v>
      </c>
      <c r="P53" s="15">
        <f t="shared" si="10"/>
        <v>26976.1</v>
      </c>
      <c r="Q53" s="21">
        <v>1649.9</v>
      </c>
      <c r="R53" s="21">
        <v>1345</v>
      </c>
      <c r="S53" s="21">
        <v>52.8</v>
      </c>
      <c r="T53" s="17">
        <f t="shared" si="11"/>
        <v>3047.7000000000003</v>
      </c>
    </row>
    <row r="54" spans="1:20" ht="17.25" customHeight="1" x14ac:dyDescent="0.25">
      <c r="A54" s="22" t="s">
        <v>66</v>
      </c>
      <c r="B54" s="14"/>
      <c r="C54" s="15">
        <v>16532.599999999999</v>
      </c>
      <c r="D54" s="15">
        <f t="shared" si="13"/>
        <v>23138.6</v>
      </c>
      <c r="E54" s="21">
        <v>261</v>
      </c>
      <c r="F54" s="21">
        <v>1240.8</v>
      </c>
      <c r="G54" s="21">
        <v>955.4</v>
      </c>
      <c r="H54" s="15">
        <f t="shared" si="8"/>
        <v>2457.1999999999998</v>
      </c>
      <c r="I54" s="21">
        <v>1264.0999999999999</v>
      </c>
      <c r="J54" s="21">
        <v>1307.2</v>
      </c>
      <c r="K54" s="21">
        <v>1334.2</v>
      </c>
      <c r="L54" s="15">
        <f t="shared" si="9"/>
        <v>3905.5</v>
      </c>
      <c r="M54" s="21">
        <v>1143.5</v>
      </c>
      <c r="N54" s="21">
        <v>1912.2</v>
      </c>
      <c r="O54" s="21">
        <v>1856.2</v>
      </c>
      <c r="P54" s="15">
        <f t="shared" si="10"/>
        <v>4911.8999999999996</v>
      </c>
      <c r="Q54" s="21">
        <v>8420.5</v>
      </c>
      <c r="R54" s="21">
        <v>1641.8</v>
      </c>
      <c r="S54" s="21">
        <v>1801.7</v>
      </c>
      <c r="T54" s="17">
        <f t="shared" si="11"/>
        <v>11864</v>
      </c>
    </row>
    <row r="55" spans="1:20" ht="45" customHeight="1" x14ac:dyDescent="0.25">
      <c r="A55" s="22" t="s">
        <v>67</v>
      </c>
      <c r="B55" s="14"/>
      <c r="C55" s="15">
        <v>12272.8</v>
      </c>
      <c r="D55" s="15">
        <f t="shared" si="13"/>
        <v>12272.800000000001</v>
      </c>
      <c r="E55" s="21">
        <v>410.1</v>
      </c>
      <c r="F55" s="21">
        <v>893.2</v>
      </c>
      <c r="G55" s="21">
        <v>754</v>
      </c>
      <c r="H55" s="15">
        <f t="shared" si="8"/>
        <v>2057.3000000000002</v>
      </c>
      <c r="I55" s="21">
        <v>1135.7</v>
      </c>
      <c r="J55" s="21">
        <v>1599.2</v>
      </c>
      <c r="K55" s="21">
        <v>1047.0999999999999</v>
      </c>
      <c r="L55" s="15">
        <f t="shared" si="9"/>
        <v>3782</v>
      </c>
      <c r="M55" s="21">
        <v>1171.2</v>
      </c>
      <c r="N55" s="21">
        <v>1140.8</v>
      </c>
      <c r="O55" s="21">
        <v>954.9</v>
      </c>
      <c r="P55" s="15">
        <f t="shared" si="10"/>
        <v>3266.9</v>
      </c>
      <c r="Q55" s="21">
        <v>1151</v>
      </c>
      <c r="R55" s="21">
        <v>950.6</v>
      </c>
      <c r="S55" s="21">
        <v>1065</v>
      </c>
      <c r="T55" s="17">
        <f t="shared" si="11"/>
        <v>3166.6</v>
      </c>
    </row>
    <row r="56" spans="1:20" ht="19.5" customHeight="1" x14ac:dyDescent="0.25">
      <c r="A56" s="22" t="s">
        <v>68</v>
      </c>
      <c r="B56" s="14"/>
      <c r="C56" s="15">
        <v>139</v>
      </c>
      <c r="D56" s="15">
        <f t="shared" si="13"/>
        <v>139</v>
      </c>
      <c r="E56" s="21">
        <v>0</v>
      </c>
      <c r="F56" s="21">
        <v>0</v>
      </c>
      <c r="G56" s="21">
        <v>0</v>
      </c>
      <c r="H56" s="15">
        <f t="shared" si="8"/>
        <v>0</v>
      </c>
      <c r="I56" s="21">
        <v>0</v>
      </c>
      <c r="J56" s="21">
        <v>59</v>
      </c>
      <c r="K56" s="21">
        <v>40</v>
      </c>
      <c r="L56" s="15">
        <f t="shared" si="9"/>
        <v>99</v>
      </c>
      <c r="M56" s="21">
        <v>0</v>
      </c>
      <c r="N56" s="21">
        <v>0</v>
      </c>
      <c r="O56" s="21">
        <v>0</v>
      </c>
      <c r="P56" s="15">
        <f t="shared" si="10"/>
        <v>0</v>
      </c>
      <c r="Q56" s="21">
        <v>0</v>
      </c>
      <c r="R56" s="21">
        <v>0</v>
      </c>
      <c r="S56" s="21">
        <v>40</v>
      </c>
      <c r="T56" s="17">
        <f t="shared" si="11"/>
        <v>40</v>
      </c>
    </row>
    <row r="57" spans="1:20" ht="27" customHeight="1" x14ac:dyDescent="0.25">
      <c r="A57" s="22" t="s">
        <v>69</v>
      </c>
      <c r="B57" s="14"/>
      <c r="C57" s="15">
        <v>12728.2</v>
      </c>
      <c r="D57" s="15">
        <f t="shared" si="13"/>
        <v>12728.2</v>
      </c>
      <c r="E57" s="21">
        <v>245.5</v>
      </c>
      <c r="F57" s="21">
        <v>1340</v>
      </c>
      <c r="G57" s="21">
        <v>817.6</v>
      </c>
      <c r="H57" s="15">
        <f t="shared" si="8"/>
        <v>2403.1</v>
      </c>
      <c r="I57" s="21">
        <v>817.5</v>
      </c>
      <c r="J57" s="21">
        <v>852.5</v>
      </c>
      <c r="K57" s="21">
        <v>1617.6</v>
      </c>
      <c r="L57" s="15">
        <f t="shared" si="9"/>
        <v>3287.6</v>
      </c>
      <c r="M57" s="21">
        <v>1102.2</v>
      </c>
      <c r="N57" s="21">
        <v>890.3</v>
      </c>
      <c r="O57" s="21">
        <v>1518.4</v>
      </c>
      <c r="P57" s="15">
        <f t="shared" si="10"/>
        <v>3510.9</v>
      </c>
      <c r="Q57" s="21">
        <v>967.5</v>
      </c>
      <c r="R57" s="21">
        <v>857.5</v>
      </c>
      <c r="S57" s="21">
        <v>1701.6</v>
      </c>
      <c r="T57" s="17">
        <f t="shared" si="11"/>
        <v>3526.6</v>
      </c>
    </row>
    <row r="58" spans="1:20" ht="24.75" customHeight="1" x14ac:dyDescent="0.25">
      <c r="A58" s="22" t="s">
        <v>70</v>
      </c>
      <c r="B58" s="14"/>
      <c r="C58" s="15">
        <v>676.6</v>
      </c>
      <c r="D58" s="15">
        <f t="shared" si="13"/>
        <v>676.5</v>
      </c>
      <c r="E58" s="21">
        <v>43.9</v>
      </c>
      <c r="F58" s="21">
        <v>43.5</v>
      </c>
      <c r="G58" s="21">
        <v>81.7</v>
      </c>
      <c r="H58" s="15">
        <f t="shared" si="8"/>
        <v>169.10000000000002</v>
      </c>
      <c r="I58" s="21">
        <v>68.099999999999994</v>
      </c>
      <c r="J58" s="21">
        <v>48.2</v>
      </c>
      <c r="K58" s="21">
        <v>48.2</v>
      </c>
      <c r="L58" s="15">
        <f t="shared" si="9"/>
        <v>164.5</v>
      </c>
      <c r="M58" s="21">
        <v>71.3</v>
      </c>
      <c r="N58" s="21">
        <v>38.200000000000003</v>
      </c>
      <c r="O58" s="21">
        <v>58</v>
      </c>
      <c r="P58" s="15">
        <f t="shared" si="10"/>
        <v>167.5</v>
      </c>
      <c r="Q58" s="21">
        <v>38.200000000000003</v>
      </c>
      <c r="R58" s="21">
        <v>38.200000000000003</v>
      </c>
      <c r="S58" s="21">
        <v>99</v>
      </c>
      <c r="T58" s="17">
        <f t="shared" si="11"/>
        <v>175.4</v>
      </c>
    </row>
    <row r="59" spans="1:20" ht="24.75" customHeight="1" x14ac:dyDescent="0.25">
      <c r="A59" s="22" t="s">
        <v>71</v>
      </c>
      <c r="B59" s="14"/>
      <c r="C59" s="15">
        <v>8615.4</v>
      </c>
      <c r="D59" s="15">
        <f t="shared" si="13"/>
        <v>8615.4000000000015</v>
      </c>
      <c r="E59" s="21">
        <v>78.400000000000006</v>
      </c>
      <c r="F59" s="21">
        <v>694</v>
      </c>
      <c r="G59" s="21">
        <v>651.1</v>
      </c>
      <c r="H59" s="15">
        <f t="shared" si="8"/>
        <v>1423.5</v>
      </c>
      <c r="I59" s="21">
        <v>376.9</v>
      </c>
      <c r="J59" s="21">
        <v>376.9</v>
      </c>
      <c r="K59" s="21">
        <v>1109.9000000000001</v>
      </c>
      <c r="L59" s="15">
        <f t="shared" si="9"/>
        <v>1863.7</v>
      </c>
      <c r="M59" s="21">
        <v>817.1</v>
      </c>
      <c r="N59" s="21">
        <v>376.9</v>
      </c>
      <c r="O59" s="21">
        <v>1109.9000000000001</v>
      </c>
      <c r="P59" s="15">
        <f t="shared" si="10"/>
        <v>2303.9</v>
      </c>
      <c r="Q59" s="21">
        <v>1537.5</v>
      </c>
      <c r="R59" s="21">
        <v>376.9</v>
      </c>
      <c r="S59" s="21">
        <v>1109.9000000000001</v>
      </c>
      <c r="T59" s="17">
        <f t="shared" si="11"/>
        <v>3024.3</v>
      </c>
    </row>
    <row r="60" spans="1:20" ht="24.75" customHeight="1" x14ac:dyDescent="0.25">
      <c r="A60" s="22" t="s">
        <v>72</v>
      </c>
      <c r="B60" s="14"/>
      <c r="C60" s="15">
        <v>600</v>
      </c>
      <c r="D60" s="15">
        <f t="shared" si="13"/>
        <v>600</v>
      </c>
      <c r="E60" s="21">
        <v>0</v>
      </c>
      <c r="F60" s="21">
        <v>36.700000000000003</v>
      </c>
      <c r="G60" s="21">
        <v>66.5</v>
      </c>
      <c r="H60" s="15">
        <f t="shared" si="8"/>
        <v>103.2</v>
      </c>
      <c r="I60" s="21">
        <v>54.5</v>
      </c>
      <c r="J60" s="21">
        <v>54.5</v>
      </c>
      <c r="K60" s="21">
        <v>54.5</v>
      </c>
      <c r="L60" s="15">
        <f t="shared" si="9"/>
        <v>163.5</v>
      </c>
      <c r="M60" s="21">
        <v>60.8</v>
      </c>
      <c r="N60" s="21">
        <v>54.5</v>
      </c>
      <c r="O60" s="21">
        <v>54.5</v>
      </c>
      <c r="P60" s="15">
        <f t="shared" si="10"/>
        <v>169.8</v>
      </c>
      <c r="Q60" s="21">
        <v>54.5</v>
      </c>
      <c r="R60" s="21">
        <v>54.5</v>
      </c>
      <c r="S60" s="21">
        <v>54.5</v>
      </c>
      <c r="T60" s="17">
        <f t="shared" si="11"/>
        <v>163.5</v>
      </c>
    </row>
    <row r="61" spans="1:20" ht="41.25" customHeight="1" x14ac:dyDescent="0.25">
      <c r="A61" s="22" t="s">
        <v>73</v>
      </c>
      <c r="B61" s="14"/>
      <c r="C61" s="15">
        <v>209.4</v>
      </c>
      <c r="D61" s="15">
        <f t="shared" si="13"/>
        <v>209.39999999999998</v>
      </c>
      <c r="E61" s="21">
        <v>54.9</v>
      </c>
      <c r="F61" s="21">
        <v>35.4</v>
      </c>
      <c r="G61" s="21">
        <v>0</v>
      </c>
      <c r="H61" s="15">
        <f t="shared" si="8"/>
        <v>90.3</v>
      </c>
      <c r="I61" s="21">
        <v>0</v>
      </c>
      <c r="J61" s="21">
        <v>0</v>
      </c>
      <c r="K61" s="21">
        <v>0</v>
      </c>
      <c r="L61" s="15">
        <f t="shared" si="9"/>
        <v>0</v>
      </c>
      <c r="M61" s="21">
        <v>0</v>
      </c>
      <c r="N61" s="21">
        <v>0</v>
      </c>
      <c r="O61" s="21">
        <v>0</v>
      </c>
      <c r="P61" s="15">
        <f t="shared" si="10"/>
        <v>0</v>
      </c>
      <c r="Q61" s="21">
        <v>0</v>
      </c>
      <c r="R61" s="21">
        <v>0</v>
      </c>
      <c r="S61" s="21">
        <v>119.1</v>
      </c>
      <c r="T61" s="17">
        <f t="shared" si="11"/>
        <v>119.1</v>
      </c>
    </row>
    <row r="62" spans="1:20" ht="33" customHeight="1" x14ac:dyDescent="0.25">
      <c r="A62" s="18" t="s">
        <v>74</v>
      </c>
      <c r="B62" s="19" t="s">
        <v>75</v>
      </c>
      <c r="C62" s="15">
        <f>C13-C45</f>
        <v>-4331.6999999999825</v>
      </c>
      <c r="D62" s="15">
        <f t="shared" si="13"/>
        <v>-4344.7000000000107</v>
      </c>
      <c r="E62" s="20">
        <f t="shared" ref="E62:S62" si="31">E13-E45</f>
        <v>3626.2999999999993</v>
      </c>
      <c r="F62" s="20">
        <f t="shared" si="31"/>
        <v>-724.89999999999964</v>
      </c>
      <c r="G62" s="20">
        <f t="shared" si="31"/>
        <v>684.40000000000055</v>
      </c>
      <c r="H62" s="15">
        <f t="shared" si="8"/>
        <v>3585.8</v>
      </c>
      <c r="I62" s="20">
        <f t="shared" si="31"/>
        <v>3507</v>
      </c>
      <c r="J62" s="20">
        <f t="shared" si="31"/>
        <v>-699.20000000000073</v>
      </c>
      <c r="K62" s="20">
        <f t="shared" si="31"/>
        <v>-2085.5</v>
      </c>
      <c r="L62" s="15">
        <f t="shared" si="9"/>
        <v>722.29999999999927</v>
      </c>
      <c r="M62" s="20">
        <f t="shared" si="31"/>
        <v>3667.8999999999996</v>
      </c>
      <c r="N62" s="20">
        <f t="shared" si="31"/>
        <v>-2100.3999999999996</v>
      </c>
      <c r="O62" s="20">
        <f t="shared" si="31"/>
        <v>-7110.4000000000087</v>
      </c>
      <c r="P62" s="15">
        <f t="shared" si="10"/>
        <v>-5542.9000000000087</v>
      </c>
      <c r="Q62" s="20">
        <f t="shared" si="31"/>
        <v>-2988.2000000000007</v>
      </c>
      <c r="R62" s="20">
        <f t="shared" si="31"/>
        <v>1490.3000000000002</v>
      </c>
      <c r="S62" s="20">
        <f t="shared" si="31"/>
        <v>-1612.0000000000009</v>
      </c>
      <c r="T62" s="17">
        <f t="shared" si="11"/>
        <v>-3109.9000000000015</v>
      </c>
    </row>
    <row r="63" spans="1:20" ht="31.5" x14ac:dyDescent="0.25">
      <c r="A63" s="18" t="s">
        <v>76</v>
      </c>
      <c r="B63" s="19" t="s">
        <v>77</v>
      </c>
      <c r="C63" s="15">
        <v>0</v>
      </c>
      <c r="D63" s="15">
        <f>H63+L63+P63+T63</f>
        <v>42583.100000000013</v>
      </c>
      <c r="E63" s="20">
        <f t="shared" ref="E63:S63" si="32">E64-E68+E75+E76</f>
        <v>-3626.2999999999993</v>
      </c>
      <c r="F63" s="20">
        <f t="shared" si="32"/>
        <v>15937.7</v>
      </c>
      <c r="G63" s="20">
        <f t="shared" si="32"/>
        <v>-684.40000000000055</v>
      </c>
      <c r="H63" s="15">
        <f t="shared" si="8"/>
        <v>11627</v>
      </c>
      <c r="I63" s="20">
        <f t="shared" si="32"/>
        <v>-3506.9999999999991</v>
      </c>
      <c r="J63" s="20">
        <f t="shared" si="32"/>
        <v>699.19999999999891</v>
      </c>
      <c r="K63" s="20">
        <f t="shared" si="32"/>
        <v>2085.5</v>
      </c>
      <c r="L63" s="15">
        <f t="shared" si="9"/>
        <v>-722.30000000000018</v>
      </c>
      <c r="M63" s="20">
        <f t="shared" si="32"/>
        <v>-3667.8999999999996</v>
      </c>
      <c r="N63" s="20">
        <f t="shared" si="32"/>
        <v>2100.3999999999996</v>
      </c>
      <c r="O63" s="20">
        <f t="shared" si="32"/>
        <v>7110.4000000000124</v>
      </c>
      <c r="P63" s="15">
        <f t="shared" si="10"/>
        <v>5542.9000000000124</v>
      </c>
      <c r="Q63" s="20">
        <f t="shared" si="32"/>
        <v>2988.2000000000007</v>
      </c>
      <c r="R63" s="20">
        <f t="shared" si="32"/>
        <v>21535.3</v>
      </c>
      <c r="S63" s="20">
        <f t="shared" si="32"/>
        <v>1612.0000000000009</v>
      </c>
      <c r="T63" s="17">
        <f t="shared" si="11"/>
        <v>26135.5</v>
      </c>
    </row>
    <row r="64" spans="1:20" ht="51.75" customHeight="1" x14ac:dyDescent="0.25">
      <c r="A64" s="13" t="s">
        <v>78</v>
      </c>
      <c r="B64" s="14" t="s">
        <v>79</v>
      </c>
      <c r="C64" s="15">
        <f>C66+C67</f>
        <v>19119.199999999997</v>
      </c>
      <c r="D64" s="15">
        <f t="shared" si="13"/>
        <v>19119.199999999997</v>
      </c>
      <c r="E64" s="21">
        <f t="shared" ref="E64:S64" si="33">E66+E67</f>
        <v>0</v>
      </c>
      <c r="F64" s="21">
        <f t="shared" si="33"/>
        <v>7606.4</v>
      </c>
      <c r="G64" s="21">
        <f t="shared" si="33"/>
        <v>0</v>
      </c>
      <c r="H64" s="15">
        <f t="shared" si="8"/>
        <v>7606.4</v>
      </c>
      <c r="I64" s="21">
        <f t="shared" si="33"/>
        <v>0</v>
      </c>
      <c r="J64" s="21">
        <f t="shared" si="33"/>
        <v>0</v>
      </c>
      <c r="K64" s="21">
        <f t="shared" si="33"/>
        <v>0</v>
      </c>
      <c r="L64" s="15">
        <f t="shared" si="9"/>
        <v>0</v>
      </c>
      <c r="M64" s="21">
        <f t="shared" si="33"/>
        <v>0</v>
      </c>
      <c r="N64" s="21">
        <f t="shared" si="33"/>
        <v>0</v>
      </c>
      <c r="O64" s="21">
        <f t="shared" si="33"/>
        <v>0</v>
      </c>
      <c r="P64" s="15">
        <f t="shared" si="10"/>
        <v>0</v>
      </c>
      <c r="Q64" s="21">
        <f t="shared" si="33"/>
        <v>0</v>
      </c>
      <c r="R64" s="21">
        <f t="shared" si="33"/>
        <v>11512.8</v>
      </c>
      <c r="S64" s="21">
        <f t="shared" si="33"/>
        <v>0</v>
      </c>
      <c r="T64" s="17">
        <f t="shared" si="11"/>
        <v>11512.8</v>
      </c>
    </row>
    <row r="65" spans="1:20" ht="15.75" x14ac:dyDescent="0.25">
      <c r="A65" s="13" t="s">
        <v>30</v>
      </c>
      <c r="B65" s="14"/>
      <c r="C65" s="15"/>
      <c r="D65" s="15"/>
      <c r="E65" s="16"/>
      <c r="F65" s="16"/>
      <c r="G65" s="16"/>
      <c r="H65" s="15"/>
      <c r="I65" s="16"/>
      <c r="J65" s="16"/>
      <c r="K65" s="16"/>
      <c r="L65" s="15"/>
      <c r="M65" s="16"/>
      <c r="N65" s="16"/>
      <c r="O65" s="16"/>
      <c r="P65" s="15"/>
      <c r="Q65" s="16"/>
      <c r="R65" s="16"/>
      <c r="S65" s="16"/>
      <c r="T65" s="17">
        <f t="shared" si="11"/>
        <v>0</v>
      </c>
    </row>
    <row r="66" spans="1:20" ht="34.5" customHeight="1" x14ac:dyDescent="0.25">
      <c r="A66" s="22" t="s">
        <v>80</v>
      </c>
      <c r="B66" s="14" t="s">
        <v>81</v>
      </c>
      <c r="C66" s="15">
        <v>11512.8</v>
      </c>
      <c r="D66" s="15">
        <f t="shared" si="13"/>
        <v>11512.8</v>
      </c>
      <c r="E66" s="21">
        <v>0</v>
      </c>
      <c r="F66" s="21">
        <v>0</v>
      </c>
      <c r="G66" s="21">
        <v>0</v>
      </c>
      <c r="H66" s="15">
        <f t="shared" si="8"/>
        <v>0</v>
      </c>
      <c r="I66" s="21">
        <v>0</v>
      </c>
      <c r="J66" s="21">
        <v>0</v>
      </c>
      <c r="K66" s="21">
        <v>0</v>
      </c>
      <c r="L66" s="15">
        <f t="shared" si="9"/>
        <v>0</v>
      </c>
      <c r="M66" s="21">
        <v>0</v>
      </c>
      <c r="N66" s="21">
        <v>0</v>
      </c>
      <c r="O66" s="21">
        <v>0</v>
      </c>
      <c r="P66" s="15">
        <f t="shared" si="10"/>
        <v>0</v>
      </c>
      <c r="Q66" s="21">
        <v>0</v>
      </c>
      <c r="R66" s="21">
        <v>11512.8</v>
      </c>
      <c r="S66" s="21">
        <v>0</v>
      </c>
      <c r="T66" s="17">
        <f t="shared" si="11"/>
        <v>11512.8</v>
      </c>
    </row>
    <row r="67" spans="1:20" ht="24" customHeight="1" x14ac:dyDescent="0.25">
      <c r="A67" s="22" t="s">
        <v>82</v>
      </c>
      <c r="B67" s="14" t="s">
        <v>83</v>
      </c>
      <c r="C67" s="15">
        <v>7606.4</v>
      </c>
      <c r="D67" s="15">
        <f t="shared" si="13"/>
        <v>7606.4</v>
      </c>
      <c r="E67" s="21">
        <v>0</v>
      </c>
      <c r="F67" s="21">
        <v>7606.4</v>
      </c>
      <c r="G67" s="21">
        <v>0</v>
      </c>
      <c r="H67" s="15">
        <f t="shared" si="8"/>
        <v>7606.4</v>
      </c>
      <c r="I67" s="21">
        <v>0</v>
      </c>
      <c r="J67" s="21">
        <v>0</v>
      </c>
      <c r="K67" s="21">
        <v>0</v>
      </c>
      <c r="L67" s="15">
        <f t="shared" si="9"/>
        <v>0</v>
      </c>
      <c r="M67" s="21">
        <v>0</v>
      </c>
      <c r="N67" s="21">
        <v>0</v>
      </c>
      <c r="O67" s="21">
        <v>0</v>
      </c>
      <c r="P67" s="15">
        <f t="shared" si="10"/>
        <v>0</v>
      </c>
      <c r="Q67" s="21">
        <v>0</v>
      </c>
      <c r="R67" s="21">
        <v>0</v>
      </c>
      <c r="S67" s="21">
        <v>0</v>
      </c>
      <c r="T67" s="17">
        <f t="shared" si="11"/>
        <v>0</v>
      </c>
    </row>
    <row r="68" spans="1:20" ht="51.75" customHeight="1" x14ac:dyDescent="0.25">
      <c r="A68" s="22" t="s">
        <v>84</v>
      </c>
      <c r="B68" s="14" t="s">
        <v>85</v>
      </c>
      <c r="C68" s="15">
        <f>C70+C71</f>
        <v>-19119.199999999997</v>
      </c>
      <c r="D68" s="15">
        <f t="shared" si="13"/>
        <v>-19119.199999999997</v>
      </c>
      <c r="E68" s="21">
        <f t="shared" ref="E68:S68" si="34">E70+E71</f>
        <v>0</v>
      </c>
      <c r="F68" s="21">
        <f t="shared" si="34"/>
        <v>-7606.4</v>
      </c>
      <c r="G68" s="21">
        <f t="shared" si="34"/>
        <v>0</v>
      </c>
      <c r="H68" s="15">
        <f t="shared" si="8"/>
        <v>-7606.4</v>
      </c>
      <c r="I68" s="21">
        <f t="shared" si="34"/>
        <v>0</v>
      </c>
      <c r="J68" s="21">
        <f t="shared" si="34"/>
        <v>0</v>
      </c>
      <c r="K68" s="21">
        <f t="shared" si="34"/>
        <v>0</v>
      </c>
      <c r="L68" s="15">
        <f t="shared" si="9"/>
        <v>0</v>
      </c>
      <c r="M68" s="21">
        <f t="shared" si="34"/>
        <v>0</v>
      </c>
      <c r="N68" s="21">
        <f t="shared" si="34"/>
        <v>0</v>
      </c>
      <c r="O68" s="21">
        <f t="shared" si="34"/>
        <v>0</v>
      </c>
      <c r="P68" s="15">
        <f t="shared" si="10"/>
        <v>0</v>
      </c>
      <c r="Q68" s="21">
        <f t="shared" si="34"/>
        <v>0</v>
      </c>
      <c r="R68" s="21">
        <f t="shared" si="34"/>
        <v>-11512.8</v>
      </c>
      <c r="S68" s="21">
        <f t="shared" si="34"/>
        <v>0</v>
      </c>
      <c r="T68" s="17">
        <f t="shared" si="11"/>
        <v>-11512.8</v>
      </c>
    </row>
    <row r="69" spans="1:20" ht="15.75" x14ac:dyDescent="0.25">
      <c r="A69" s="22" t="s">
        <v>30</v>
      </c>
      <c r="B69" s="14"/>
      <c r="C69" s="15"/>
      <c r="D69" s="15"/>
      <c r="E69" s="16"/>
      <c r="F69" s="16"/>
      <c r="G69" s="16"/>
      <c r="H69" s="15"/>
      <c r="I69" s="16"/>
      <c r="J69" s="16"/>
      <c r="K69" s="16"/>
      <c r="L69" s="15"/>
      <c r="M69" s="16"/>
      <c r="N69" s="16"/>
      <c r="O69" s="16"/>
      <c r="P69" s="15"/>
      <c r="Q69" s="16"/>
      <c r="R69" s="16"/>
      <c r="S69" s="16"/>
      <c r="T69" s="17">
        <f t="shared" si="11"/>
        <v>0</v>
      </c>
    </row>
    <row r="70" spans="1:20" ht="44.25" customHeight="1" x14ac:dyDescent="0.25">
      <c r="A70" s="22" t="s">
        <v>86</v>
      </c>
      <c r="B70" s="14" t="s">
        <v>87</v>
      </c>
      <c r="C70" s="15">
        <v>-7606.4</v>
      </c>
      <c r="D70" s="15">
        <f t="shared" si="13"/>
        <v>-7606.4</v>
      </c>
      <c r="E70" s="21">
        <v>0</v>
      </c>
      <c r="F70" s="21">
        <v>-7606.4</v>
      </c>
      <c r="G70" s="21">
        <v>0</v>
      </c>
      <c r="H70" s="15">
        <f t="shared" si="8"/>
        <v>-7606.4</v>
      </c>
      <c r="I70" s="21">
        <v>0</v>
      </c>
      <c r="J70" s="21">
        <v>0</v>
      </c>
      <c r="K70" s="21">
        <v>0</v>
      </c>
      <c r="L70" s="15">
        <f t="shared" si="9"/>
        <v>0</v>
      </c>
      <c r="M70" s="21">
        <v>0</v>
      </c>
      <c r="N70" s="21">
        <v>0</v>
      </c>
      <c r="O70" s="21">
        <v>0</v>
      </c>
      <c r="P70" s="15">
        <f t="shared" si="10"/>
        <v>0</v>
      </c>
      <c r="Q70" s="21">
        <v>0</v>
      </c>
      <c r="R70" s="21">
        <v>0</v>
      </c>
      <c r="S70" s="21">
        <v>0</v>
      </c>
      <c r="T70" s="17">
        <f t="shared" si="11"/>
        <v>0</v>
      </c>
    </row>
    <row r="71" spans="1:20" ht="26.25" customHeight="1" x14ac:dyDescent="0.25">
      <c r="A71" s="22" t="s">
        <v>88</v>
      </c>
      <c r="B71" s="14" t="s">
        <v>89</v>
      </c>
      <c r="C71" s="15">
        <v>-11512.8</v>
      </c>
      <c r="D71" s="15">
        <f t="shared" si="13"/>
        <v>-11512.8</v>
      </c>
      <c r="E71" s="21">
        <v>0</v>
      </c>
      <c r="F71" s="21">
        <v>0</v>
      </c>
      <c r="G71" s="21">
        <v>0</v>
      </c>
      <c r="H71" s="15">
        <f t="shared" si="8"/>
        <v>0</v>
      </c>
      <c r="I71" s="21">
        <v>0</v>
      </c>
      <c r="J71" s="21">
        <v>0</v>
      </c>
      <c r="K71" s="21">
        <v>0</v>
      </c>
      <c r="L71" s="15">
        <f t="shared" si="9"/>
        <v>0</v>
      </c>
      <c r="M71" s="21">
        <v>0</v>
      </c>
      <c r="N71" s="21">
        <v>0</v>
      </c>
      <c r="O71" s="21">
        <v>0</v>
      </c>
      <c r="P71" s="15">
        <f t="shared" si="10"/>
        <v>0</v>
      </c>
      <c r="Q71" s="21">
        <v>0</v>
      </c>
      <c r="R71" s="21">
        <v>-11512.8</v>
      </c>
      <c r="S71" s="21">
        <v>0</v>
      </c>
      <c r="T71" s="17">
        <f t="shared" si="11"/>
        <v>-11512.8</v>
      </c>
    </row>
    <row r="72" spans="1:20" ht="75" customHeight="1" x14ac:dyDescent="0.25">
      <c r="A72" s="22" t="s">
        <v>90</v>
      </c>
      <c r="B72" s="14" t="s">
        <v>91</v>
      </c>
      <c r="C72" s="15">
        <f>C62+C64+C68</f>
        <v>-4331.6999999999825</v>
      </c>
      <c r="D72" s="15">
        <f t="shared" si="13"/>
        <v>0</v>
      </c>
      <c r="E72" s="21">
        <f>E62+E64-E68</f>
        <v>3626.2999999999993</v>
      </c>
      <c r="F72" s="21">
        <f>F62+F64-F68</f>
        <v>14487.9</v>
      </c>
      <c r="G72" s="21">
        <f>G62+G64-G68</f>
        <v>684.40000000000055</v>
      </c>
      <c r="H72" s="15"/>
      <c r="I72" s="21">
        <f>I62+I64-I68</f>
        <v>3507</v>
      </c>
      <c r="J72" s="21">
        <f>J62+J64-J68</f>
        <v>-699.20000000000073</v>
      </c>
      <c r="K72" s="21">
        <f>K62+K64-K68</f>
        <v>-2085.5</v>
      </c>
      <c r="L72" s="15"/>
      <c r="M72" s="21">
        <f>M62+M64-M68</f>
        <v>3667.8999999999996</v>
      </c>
      <c r="N72" s="21">
        <f>N62+N64-N68</f>
        <v>-2100.3999999999996</v>
      </c>
      <c r="O72" s="21">
        <f>O62+O64-O68</f>
        <v>-7110.4000000000087</v>
      </c>
      <c r="P72" s="15"/>
      <c r="Q72" s="21">
        <f>Q62+Q64-Q68</f>
        <v>-2988.2000000000007</v>
      </c>
      <c r="R72" s="21">
        <f>R62+R64-R68</f>
        <v>24515.899999999998</v>
      </c>
      <c r="S72" s="21">
        <f>S62+S64-S68</f>
        <v>-1612.0000000000009</v>
      </c>
      <c r="T72" s="17"/>
    </row>
    <row r="73" spans="1:20" ht="72.75" customHeight="1" x14ac:dyDescent="0.25">
      <c r="A73" s="22" t="s">
        <v>92</v>
      </c>
      <c r="B73" s="14" t="s">
        <v>93</v>
      </c>
      <c r="C73" s="15">
        <v>0</v>
      </c>
      <c r="D73" s="15">
        <f t="shared" si="13"/>
        <v>0</v>
      </c>
      <c r="E73" s="21">
        <v>4344.7</v>
      </c>
      <c r="F73" s="21">
        <f>E74</f>
        <v>7970.9999999999991</v>
      </c>
      <c r="G73" s="21">
        <f>F74</f>
        <v>7246.0999999999985</v>
      </c>
      <c r="H73" s="15"/>
      <c r="I73" s="21">
        <f>G74</f>
        <v>7930.4999999999991</v>
      </c>
      <c r="J73" s="21">
        <f>I74</f>
        <v>11437.499999999998</v>
      </c>
      <c r="K73" s="21">
        <f>J74</f>
        <v>10738.3</v>
      </c>
      <c r="L73" s="15"/>
      <c r="M73" s="21">
        <f>K74</f>
        <v>8652.7999999999993</v>
      </c>
      <c r="N73" s="21">
        <f>M74</f>
        <v>12320.699999999999</v>
      </c>
      <c r="O73" s="21">
        <f>N74</f>
        <v>10220.299999999999</v>
      </c>
      <c r="P73" s="15"/>
      <c r="Q73" s="21">
        <f>O74</f>
        <v>3109.8999999999869</v>
      </c>
      <c r="R73" s="21">
        <f>Q74</f>
        <v>121.69999999998618</v>
      </c>
      <c r="S73" s="21">
        <f>R74</f>
        <v>1611.9999999999864</v>
      </c>
      <c r="T73" s="17"/>
    </row>
    <row r="74" spans="1:20" ht="74.25" customHeight="1" x14ac:dyDescent="0.25">
      <c r="A74" s="22" t="s">
        <v>94</v>
      </c>
      <c r="B74" s="14" t="s">
        <v>95</v>
      </c>
      <c r="C74" s="15">
        <v>0</v>
      </c>
      <c r="D74" s="15">
        <f t="shared" si="13"/>
        <v>0</v>
      </c>
      <c r="E74" s="21">
        <f>E13-E45+E64-E68+E73+E76</f>
        <v>7970.9999999999991</v>
      </c>
      <c r="F74" s="21">
        <f>F73+F13-F45</f>
        <v>7246.0999999999985</v>
      </c>
      <c r="G74" s="21">
        <f>G73+G13-G45</f>
        <v>7930.4999999999991</v>
      </c>
      <c r="H74" s="15"/>
      <c r="I74" s="21">
        <f>I73+I13-I45</f>
        <v>11437.499999999998</v>
      </c>
      <c r="J74" s="21">
        <f>J73+J13-J45</f>
        <v>10738.3</v>
      </c>
      <c r="K74" s="21">
        <f>K73+K13-K45</f>
        <v>8652.7999999999993</v>
      </c>
      <c r="L74" s="15"/>
      <c r="M74" s="21">
        <f>M73+M13-M45</f>
        <v>12320.699999999999</v>
      </c>
      <c r="N74" s="21">
        <f>N73+N13-N45</f>
        <v>10220.299999999999</v>
      </c>
      <c r="O74" s="21">
        <f>O73+O13-O45</f>
        <v>3109.8999999999869</v>
      </c>
      <c r="P74" s="15"/>
      <c r="Q74" s="21">
        <f>Q73+Q13-Q45</f>
        <v>121.69999999998618</v>
      </c>
      <c r="R74" s="21">
        <f>R73+R13-R45</f>
        <v>1611.9999999999864</v>
      </c>
      <c r="S74" s="21">
        <f>S73+S13-S45</f>
        <v>-1.4551915228366852E-11</v>
      </c>
      <c r="T74" s="17"/>
    </row>
    <row r="75" spans="1:20" ht="103.5" customHeight="1" x14ac:dyDescent="0.25">
      <c r="A75" s="22" t="s">
        <v>96</v>
      </c>
      <c r="B75" s="14" t="s">
        <v>97</v>
      </c>
      <c r="C75" s="15">
        <v>4344.7</v>
      </c>
      <c r="D75" s="15">
        <f t="shared" si="13"/>
        <v>0</v>
      </c>
      <c r="E75" s="21">
        <f>E73-E74</f>
        <v>-3626.2999999999993</v>
      </c>
      <c r="F75" s="21">
        <f>F73-F74</f>
        <v>724.90000000000055</v>
      </c>
      <c r="G75" s="21">
        <f>G73-G74</f>
        <v>-684.40000000000055</v>
      </c>
      <c r="H75" s="15"/>
      <c r="I75" s="21">
        <f>I73-I74</f>
        <v>-3506.9999999999991</v>
      </c>
      <c r="J75" s="21">
        <f>J73-J74</f>
        <v>699.19999999999891</v>
      </c>
      <c r="K75" s="21">
        <f>K73-K74</f>
        <v>2085.5</v>
      </c>
      <c r="L75" s="15"/>
      <c r="M75" s="21">
        <f>M73-M74</f>
        <v>-3667.8999999999996</v>
      </c>
      <c r="N75" s="21">
        <f>N73-N74</f>
        <v>2100.3999999999996</v>
      </c>
      <c r="O75" s="21">
        <f>O73-O74</f>
        <v>7110.4000000000124</v>
      </c>
      <c r="P75" s="15"/>
      <c r="Q75" s="21">
        <f>Q73-Q74</f>
        <v>2988.2000000000007</v>
      </c>
      <c r="R75" s="21">
        <f>R73-R74</f>
        <v>-1490.3000000000002</v>
      </c>
      <c r="S75" s="21">
        <f>S73-S74</f>
        <v>1612.0000000000009</v>
      </c>
      <c r="T75" s="17"/>
    </row>
    <row r="76" spans="1:20" ht="66.75" customHeight="1" x14ac:dyDescent="0.25">
      <c r="A76" s="23" t="s">
        <v>98</v>
      </c>
      <c r="B76" s="24" t="s">
        <v>99</v>
      </c>
      <c r="C76" s="25">
        <v>0</v>
      </c>
      <c r="D76" s="25">
        <f>H76+L76+P76+T76</f>
        <v>0</v>
      </c>
      <c r="E76" s="26">
        <v>0</v>
      </c>
      <c r="F76" s="26">
        <v>0</v>
      </c>
      <c r="G76" s="26">
        <v>0</v>
      </c>
      <c r="H76" s="25"/>
      <c r="I76" s="26">
        <v>0</v>
      </c>
      <c r="J76" s="26">
        <v>0</v>
      </c>
      <c r="K76" s="26">
        <v>0</v>
      </c>
      <c r="L76" s="25"/>
      <c r="M76" s="26">
        <v>0</v>
      </c>
      <c r="N76" s="26">
        <v>0</v>
      </c>
      <c r="O76" s="26">
        <v>0</v>
      </c>
      <c r="P76" s="25"/>
      <c r="Q76" s="26">
        <v>0</v>
      </c>
      <c r="R76" s="26">
        <v>0</v>
      </c>
      <c r="S76" s="26">
        <v>0</v>
      </c>
      <c r="T76" s="27"/>
    </row>
    <row r="79" spans="1:20" ht="21.75" customHeight="1" x14ac:dyDescent="0.25"/>
  </sheetData>
  <mergeCells count="18">
    <mergeCell ref="Q1:T1"/>
    <mergeCell ref="Q2:T2"/>
    <mergeCell ref="A4:T4"/>
    <mergeCell ref="A5:T5"/>
    <mergeCell ref="A7:D7"/>
    <mergeCell ref="A8:D8"/>
    <mergeCell ref="A10:A11"/>
    <mergeCell ref="B10:B11"/>
    <mergeCell ref="C10:C11"/>
    <mergeCell ref="D10:D11"/>
    <mergeCell ref="P10:P11"/>
    <mergeCell ref="Q10:S10"/>
    <mergeCell ref="T10:T11"/>
    <mergeCell ref="E10:G10"/>
    <mergeCell ref="H10:H11"/>
    <mergeCell ref="I10:K10"/>
    <mergeCell ref="L10:L11"/>
    <mergeCell ref="M10:O10"/>
  </mergeCells>
  <pageMargins left="0.78740157480314965" right="0.39370078740157483" top="1.1811023622047245" bottom="0.78740157480314965" header="0" footer="0"/>
  <pageSetup paperSize="9" scale="52" firstPageNumber="0" orientation="landscape" r:id="rId1"/>
  <rowBreaks count="2" manualBreakCount="2">
    <brk id="31" max="19" man="1"/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1961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кассовый план</vt:lpstr>
      <vt:lpstr>'приложение 1 кассовый план'!Print_Area_0</vt:lpstr>
      <vt:lpstr>'приложение 1 кассовый план'!Область_печати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Оля Дмитриева</dc:creator>
  <cp:lastModifiedBy>Оля Дмитриева</cp:lastModifiedBy>
  <cp:revision>6</cp:revision>
  <cp:lastPrinted>2019-04-03T08:21:54Z</cp:lastPrinted>
  <dcterms:created xsi:type="dcterms:W3CDTF">2014-10-22T04:58:35Z</dcterms:created>
  <dcterms:modified xsi:type="dcterms:W3CDTF">2019-04-03T08:21:55Z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